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enny.ortega\Desktop\Matrices Certif Aprob\"/>
    </mc:Choice>
  </mc:AlternateContent>
  <bookViews>
    <workbookView xWindow="0" yWindow="0" windowWidth="19200" windowHeight="7310" tabRatio="749" activeTab="3"/>
  </bookViews>
  <sheets>
    <sheet name="Matriz de riesgo CPR" sheetId="12" r:id="rId1"/>
    <sheet name="Promedio NC" sheetId="19" r:id="rId2"/>
    <sheet name="Eventos" sheetId="20" r:id="rId3"/>
    <sheet name="Mapa de riesgo CPR" sheetId="13" r:id="rId4"/>
    <sheet name="Registro Eventos e Incidentes" sheetId="15" state="hidden" r:id="rId5"/>
    <sheet name="Hoja1" sheetId="14" state="hidden" r:id="rId6"/>
    <sheet name="Hoja 2" sheetId="18" state="hidden" r:id="rId7"/>
  </sheets>
  <externalReferences>
    <externalReference r:id="rId8"/>
  </externalReferences>
  <definedNames>
    <definedName name="_xlnm._FilterDatabase" localSheetId="3" hidden="1">'Mapa de riesgo CPR'!$B$5:$I$59</definedName>
    <definedName name="_xlnm._FilterDatabase" localSheetId="0" hidden="1">'Matriz de riesgo CPR'!$A$8:$S$61</definedName>
    <definedName name="Excel_BuiltIn__FilterDatabase_3" localSheetId="3">#REF!</definedName>
    <definedName name="Excel_BuiltIn__FilterDatabase_3" localSheetId="0">#REF!</definedName>
    <definedName name="Excel_BuiltIn__FilterDatabase_3">#REF!</definedName>
  </definedNames>
  <calcPr calcId="152511"/>
</workbook>
</file>

<file path=xl/calcChain.xml><?xml version="1.0" encoding="utf-8"?>
<calcChain xmlns="http://schemas.openxmlformats.org/spreadsheetml/2006/main">
  <c r="I10" i="12" l="1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9" i="12"/>
  <c r="J10" i="12" l="1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9" i="12"/>
  <c r="D8" i="13" l="1"/>
  <c r="H8" i="13"/>
  <c r="I8" i="13"/>
  <c r="D9" i="13"/>
  <c r="H9" i="13"/>
  <c r="I9" i="13"/>
  <c r="D10" i="13"/>
  <c r="H10" i="13"/>
  <c r="I10" i="13"/>
  <c r="D11" i="13"/>
  <c r="H11" i="13"/>
  <c r="I11" i="13"/>
  <c r="D12" i="13"/>
  <c r="H12" i="13"/>
  <c r="I12" i="13"/>
  <c r="D13" i="13"/>
  <c r="H13" i="13"/>
  <c r="I13" i="13"/>
  <c r="D14" i="13"/>
  <c r="H14" i="13"/>
  <c r="I14" i="13"/>
  <c r="D15" i="13"/>
  <c r="H15" i="13"/>
  <c r="I15" i="13"/>
  <c r="D16" i="13"/>
  <c r="H16" i="13"/>
  <c r="I16" i="13"/>
  <c r="D17" i="13"/>
  <c r="H17" i="13"/>
  <c r="I17" i="13"/>
  <c r="D18" i="13"/>
  <c r="H18" i="13"/>
  <c r="I18" i="13"/>
  <c r="D19" i="13"/>
  <c r="H19" i="13"/>
  <c r="I19" i="13"/>
  <c r="D20" i="13"/>
  <c r="H20" i="13"/>
  <c r="I20" i="13"/>
  <c r="D21" i="13"/>
  <c r="H21" i="13"/>
  <c r="I21" i="13"/>
  <c r="D22" i="13"/>
  <c r="H22" i="13"/>
  <c r="I22" i="13"/>
  <c r="D23" i="13"/>
  <c r="H23" i="13"/>
  <c r="I23" i="13"/>
  <c r="D24" i="13"/>
  <c r="H24" i="13"/>
  <c r="I24" i="13"/>
  <c r="D25" i="13"/>
  <c r="H25" i="13"/>
  <c r="I25" i="13"/>
  <c r="D26" i="13"/>
  <c r="H26" i="13"/>
  <c r="I26" i="13"/>
  <c r="D27" i="13"/>
  <c r="H27" i="13"/>
  <c r="I27" i="13"/>
  <c r="D28" i="13"/>
  <c r="H28" i="13"/>
  <c r="I28" i="13"/>
  <c r="D29" i="13"/>
  <c r="H29" i="13"/>
  <c r="I29" i="13"/>
  <c r="D30" i="13"/>
  <c r="H30" i="13"/>
  <c r="I30" i="13"/>
  <c r="D31" i="13"/>
  <c r="H31" i="13"/>
  <c r="I31" i="13"/>
  <c r="D32" i="13"/>
  <c r="H32" i="13"/>
  <c r="I32" i="13"/>
  <c r="D33" i="13"/>
  <c r="H33" i="13"/>
  <c r="I33" i="13"/>
  <c r="D34" i="13"/>
  <c r="H34" i="13"/>
  <c r="I34" i="13"/>
  <c r="D35" i="13"/>
  <c r="H35" i="13"/>
  <c r="I35" i="13"/>
  <c r="D36" i="13"/>
  <c r="H36" i="13"/>
  <c r="I36" i="13"/>
  <c r="D37" i="13"/>
  <c r="H37" i="13"/>
  <c r="I37" i="13"/>
  <c r="D38" i="13"/>
  <c r="H38" i="13"/>
  <c r="I38" i="13"/>
  <c r="D39" i="13"/>
  <c r="H39" i="13"/>
  <c r="I39" i="13"/>
  <c r="D40" i="13"/>
  <c r="H40" i="13"/>
  <c r="I40" i="13"/>
  <c r="D41" i="13"/>
  <c r="H41" i="13"/>
  <c r="I41" i="13"/>
  <c r="D42" i="13"/>
  <c r="H42" i="13"/>
  <c r="I42" i="13"/>
  <c r="D43" i="13"/>
  <c r="H43" i="13"/>
  <c r="I43" i="13"/>
  <c r="D44" i="13"/>
  <c r="H44" i="13"/>
  <c r="I44" i="13"/>
  <c r="D45" i="13"/>
  <c r="H45" i="13"/>
  <c r="I45" i="13"/>
  <c r="D46" i="13"/>
  <c r="H46" i="13"/>
  <c r="I46" i="13"/>
  <c r="D47" i="13"/>
  <c r="H47" i="13"/>
  <c r="I47" i="13"/>
  <c r="D48" i="13"/>
  <c r="H48" i="13"/>
  <c r="I48" i="13"/>
  <c r="D49" i="13"/>
  <c r="H49" i="13"/>
  <c r="I49" i="13"/>
  <c r="D50" i="13"/>
  <c r="H50" i="13"/>
  <c r="I50" i="13"/>
  <c r="D51" i="13"/>
  <c r="H51" i="13"/>
  <c r="I51" i="13"/>
  <c r="D52" i="13"/>
  <c r="H52" i="13"/>
  <c r="I52" i="13"/>
  <c r="D53" i="13"/>
  <c r="H53" i="13"/>
  <c r="I53" i="13"/>
  <c r="D54" i="13"/>
  <c r="H54" i="13"/>
  <c r="I54" i="13"/>
  <c r="D55" i="13"/>
  <c r="H55" i="13"/>
  <c r="I55" i="13"/>
  <c r="D56" i="13"/>
  <c r="H56" i="13"/>
  <c r="I56" i="13"/>
  <c r="D57" i="13"/>
  <c r="H57" i="13"/>
  <c r="I57" i="13"/>
  <c r="D58" i="13"/>
  <c r="H58" i="13"/>
  <c r="I58" i="13"/>
  <c r="D59" i="13"/>
  <c r="H59" i="13"/>
  <c r="I59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N27" i="12"/>
  <c r="P27" i="12" s="1"/>
  <c r="Q27" i="12" s="1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E44" i="13" l="1"/>
  <c r="P46" i="12"/>
  <c r="Q46" i="12" s="1"/>
  <c r="E36" i="13"/>
  <c r="F36" i="13" s="1"/>
  <c r="G36" i="13" s="1"/>
  <c r="P38" i="12"/>
  <c r="Q38" i="12" s="1"/>
  <c r="E51" i="13"/>
  <c r="F51" i="13" s="1"/>
  <c r="G51" i="13" s="1"/>
  <c r="P53" i="12"/>
  <c r="Q53" i="12" s="1"/>
  <c r="E47" i="13"/>
  <c r="P49" i="12"/>
  <c r="Q49" i="12" s="1"/>
  <c r="P45" i="12"/>
  <c r="Q45" i="12" s="1"/>
  <c r="E43" i="13"/>
  <c r="F43" i="13" s="1"/>
  <c r="G43" i="13" s="1"/>
  <c r="E39" i="13"/>
  <c r="P41" i="12"/>
  <c r="Q41" i="12" s="1"/>
  <c r="E35" i="13"/>
  <c r="F35" i="13" s="1"/>
  <c r="G35" i="13" s="1"/>
  <c r="P37" i="12"/>
  <c r="Q37" i="12" s="1"/>
  <c r="E31" i="13"/>
  <c r="F31" i="13" s="1"/>
  <c r="G31" i="13" s="1"/>
  <c r="P33" i="12"/>
  <c r="Q33" i="12" s="1"/>
  <c r="P29" i="12"/>
  <c r="Q29" i="12" s="1"/>
  <c r="E27" i="13"/>
  <c r="E48" i="13"/>
  <c r="F48" i="13" s="1"/>
  <c r="G48" i="13" s="1"/>
  <c r="P50" i="12"/>
  <c r="Q50" i="12" s="1"/>
  <c r="E28" i="13"/>
  <c r="F28" i="13" s="1"/>
  <c r="G28" i="13" s="1"/>
  <c r="P30" i="12"/>
  <c r="Q30" i="12" s="1"/>
  <c r="E50" i="13"/>
  <c r="F50" i="13" s="1"/>
  <c r="G50" i="13" s="1"/>
  <c r="P52" i="12"/>
  <c r="Q52" i="12" s="1"/>
  <c r="P48" i="12"/>
  <c r="Q48" i="12" s="1"/>
  <c r="E46" i="13"/>
  <c r="E42" i="13"/>
  <c r="F42" i="13" s="1"/>
  <c r="G42" i="13" s="1"/>
  <c r="P44" i="12"/>
  <c r="Q44" i="12" s="1"/>
  <c r="E38" i="13"/>
  <c r="F38" i="13" s="1"/>
  <c r="G38" i="13" s="1"/>
  <c r="P40" i="12"/>
  <c r="Q40" i="12" s="1"/>
  <c r="P36" i="12"/>
  <c r="Q36" i="12" s="1"/>
  <c r="E34" i="13"/>
  <c r="F34" i="13" s="1"/>
  <c r="G34" i="13" s="1"/>
  <c r="P32" i="12"/>
  <c r="Q32" i="12" s="1"/>
  <c r="E30" i="13"/>
  <c r="F30" i="13" s="1"/>
  <c r="G30" i="13" s="1"/>
  <c r="E26" i="13"/>
  <c r="F26" i="13" s="1"/>
  <c r="G26" i="13" s="1"/>
  <c r="P28" i="12"/>
  <c r="Q28" i="12" s="1"/>
  <c r="P42" i="12"/>
  <c r="Q42" i="12" s="1"/>
  <c r="E40" i="13"/>
  <c r="F40" i="13" s="1"/>
  <c r="G40" i="13" s="1"/>
  <c r="E32" i="13"/>
  <c r="F32" i="13" s="1"/>
  <c r="G32" i="13" s="1"/>
  <c r="P34" i="12"/>
  <c r="Q34" i="12" s="1"/>
  <c r="P51" i="12"/>
  <c r="Q51" i="12" s="1"/>
  <c r="E49" i="13"/>
  <c r="F49" i="13" s="1"/>
  <c r="G49" i="13" s="1"/>
  <c r="E45" i="13"/>
  <c r="F45" i="13" s="1"/>
  <c r="G45" i="13" s="1"/>
  <c r="P47" i="12"/>
  <c r="Q47" i="12" s="1"/>
  <c r="E41" i="13"/>
  <c r="F41" i="13" s="1"/>
  <c r="G41" i="13" s="1"/>
  <c r="P43" i="12"/>
  <c r="Q43" i="12" s="1"/>
  <c r="P39" i="12"/>
  <c r="Q39" i="12" s="1"/>
  <c r="E37" i="13"/>
  <c r="F37" i="13" s="1"/>
  <c r="G37" i="13" s="1"/>
  <c r="E33" i="13"/>
  <c r="F33" i="13" s="1"/>
  <c r="G33" i="13" s="1"/>
  <c r="P35" i="12"/>
  <c r="Q35" i="12" s="1"/>
  <c r="E29" i="13"/>
  <c r="P31" i="12"/>
  <c r="Q31" i="12" s="1"/>
  <c r="E25" i="13"/>
  <c r="F25" i="13" s="1"/>
  <c r="G25" i="13" s="1"/>
  <c r="F46" i="13"/>
  <c r="G46" i="13" s="1"/>
  <c r="F44" i="13"/>
  <c r="G44" i="13" s="1"/>
  <c r="F29" i="13"/>
  <c r="G29" i="13" s="1"/>
  <c r="F27" i="13"/>
  <c r="G27" i="13" s="1"/>
  <c r="F47" i="13"/>
  <c r="G47" i="13" s="1"/>
  <c r="F39" i="13"/>
  <c r="G39" i="13" s="1"/>
  <c r="I7" i="13" l="1"/>
  <c r="H7" i="13"/>
  <c r="D7" i="13"/>
  <c r="C7" i="13"/>
  <c r="B7" i="13"/>
  <c r="N61" i="12"/>
  <c r="E59" i="13" s="1"/>
  <c r="F59" i="13" s="1"/>
  <c r="G59" i="13" s="1"/>
  <c r="N60" i="12"/>
  <c r="E58" i="13" s="1"/>
  <c r="F58" i="13" s="1"/>
  <c r="G58" i="13" s="1"/>
  <c r="N59" i="12"/>
  <c r="E57" i="13" s="1"/>
  <c r="F57" i="13" s="1"/>
  <c r="G57" i="13" s="1"/>
  <c r="N58" i="12"/>
  <c r="E56" i="13" s="1"/>
  <c r="F56" i="13" s="1"/>
  <c r="G56" i="13" s="1"/>
  <c r="N57" i="12"/>
  <c r="E55" i="13" s="1"/>
  <c r="F55" i="13" s="1"/>
  <c r="G55" i="13" s="1"/>
  <c r="N56" i="12"/>
  <c r="E54" i="13" s="1"/>
  <c r="F54" i="13" s="1"/>
  <c r="G54" i="13" s="1"/>
  <c r="N55" i="12"/>
  <c r="E53" i="13" s="1"/>
  <c r="F53" i="13" s="1"/>
  <c r="G53" i="13" s="1"/>
  <c r="N54" i="12"/>
  <c r="E52" i="13" s="1"/>
  <c r="F52" i="13" s="1"/>
  <c r="G52" i="13" s="1"/>
  <c r="N26" i="12"/>
  <c r="E24" i="13" s="1"/>
  <c r="F24" i="13" s="1"/>
  <c r="G24" i="13" s="1"/>
  <c r="N25" i="12"/>
  <c r="E23" i="13" s="1"/>
  <c r="F23" i="13" s="1"/>
  <c r="G23" i="13" s="1"/>
  <c r="N24" i="12"/>
  <c r="E22" i="13" s="1"/>
  <c r="F22" i="13" s="1"/>
  <c r="G22" i="13" s="1"/>
  <c r="N23" i="12"/>
  <c r="E21" i="13" s="1"/>
  <c r="F21" i="13" s="1"/>
  <c r="G21" i="13" s="1"/>
  <c r="N22" i="12"/>
  <c r="E20" i="13" s="1"/>
  <c r="F20" i="13" s="1"/>
  <c r="G20" i="13" s="1"/>
  <c r="N21" i="12"/>
  <c r="E19" i="13" s="1"/>
  <c r="F19" i="13" s="1"/>
  <c r="G19" i="13" s="1"/>
  <c r="N20" i="12"/>
  <c r="E18" i="13" s="1"/>
  <c r="F18" i="13" s="1"/>
  <c r="G18" i="13" s="1"/>
  <c r="N19" i="12"/>
  <c r="E17" i="13" s="1"/>
  <c r="F17" i="13" s="1"/>
  <c r="G17" i="13" s="1"/>
  <c r="N18" i="12"/>
  <c r="E16" i="13" s="1"/>
  <c r="F16" i="13" s="1"/>
  <c r="G16" i="13" s="1"/>
  <c r="N17" i="12"/>
  <c r="E15" i="13" s="1"/>
  <c r="F15" i="13" s="1"/>
  <c r="G15" i="13" s="1"/>
  <c r="N16" i="12"/>
  <c r="E14" i="13" s="1"/>
  <c r="F14" i="13" s="1"/>
  <c r="G14" i="13" s="1"/>
  <c r="N15" i="12"/>
  <c r="E13" i="13" s="1"/>
  <c r="F13" i="13" s="1"/>
  <c r="G13" i="13" s="1"/>
  <c r="N14" i="12"/>
  <c r="E12" i="13" s="1"/>
  <c r="F12" i="13" s="1"/>
  <c r="G12" i="13" s="1"/>
  <c r="N13" i="12"/>
  <c r="E11" i="13" s="1"/>
  <c r="F11" i="13" s="1"/>
  <c r="G11" i="13" s="1"/>
  <c r="N12" i="12"/>
  <c r="E10" i="13" s="1"/>
  <c r="F10" i="13" s="1"/>
  <c r="G10" i="13" s="1"/>
  <c r="N11" i="12"/>
  <c r="E9" i="13" s="1"/>
  <c r="F9" i="13" s="1"/>
  <c r="G9" i="13" s="1"/>
  <c r="N10" i="12"/>
  <c r="N9" i="12"/>
  <c r="P9" i="12" s="1"/>
  <c r="Q9" i="12" s="1"/>
  <c r="P10" i="12" l="1"/>
  <c r="Q10" i="12" s="1"/>
  <c r="E8" i="13"/>
  <c r="F8" i="13" s="1"/>
  <c r="G8" i="13" s="1"/>
  <c r="P15" i="12"/>
  <c r="Q15" i="12" s="1"/>
  <c r="P11" i="12"/>
  <c r="Q11" i="12" s="1"/>
  <c r="P19" i="12"/>
  <c r="Q19" i="12" s="1"/>
  <c r="P14" i="12"/>
  <c r="Q14" i="12" s="1"/>
  <c r="P18" i="12"/>
  <c r="Q18" i="12" s="1"/>
  <c r="P21" i="12"/>
  <c r="Q21" i="12" s="1"/>
  <c r="P22" i="12"/>
  <c r="Q22" i="12" s="1"/>
  <c r="P23" i="12"/>
  <c r="Q23" i="12" s="1"/>
  <c r="P24" i="12"/>
  <c r="Q24" i="12" s="1"/>
  <c r="P25" i="12"/>
  <c r="Q25" i="12" s="1"/>
  <c r="P26" i="12"/>
  <c r="Q26" i="12" s="1"/>
  <c r="P54" i="12"/>
  <c r="Q54" i="12" s="1"/>
  <c r="P55" i="12"/>
  <c r="Q55" i="12" s="1"/>
  <c r="P13" i="12"/>
  <c r="Q13" i="12" s="1"/>
  <c r="P17" i="12"/>
  <c r="Q17" i="12" s="1"/>
  <c r="P12" i="12"/>
  <c r="Q12" i="12" s="1"/>
  <c r="P16" i="12"/>
  <c r="Q16" i="12" s="1"/>
  <c r="P20" i="12"/>
  <c r="Q20" i="12" s="1"/>
  <c r="P57" i="12"/>
  <c r="Q57" i="12" s="1"/>
  <c r="P58" i="12"/>
  <c r="Q58" i="12" s="1"/>
  <c r="P59" i="12"/>
  <c r="Q59" i="12" s="1"/>
  <c r="P60" i="12"/>
  <c r="Q60" i="12" s="1"/>
  <c r="P56" i="12"/>
  <c r="Q56" i="12" s="1"/>
  <c r="P61" i="12"/>
  <c r="Q61" i="12" s="1"/>
  <c r="E7" i="13"/>
  <c r="F7" i="13" s="1"/>
  <c r="G7" i="13" s="1"/>
</calcChain>
</file>

<file path=xl/comments1.xml><?xml version="1.0" encoding="utf-8"?>
<comments xmlns="http://schemas.openxmlformats.org/spreadsheetml/2006/main">
  <authors>
    <author>Francisco López</author>
    <author>Francisco Lopez</author>
  </authors>
  <commentList>
    <comment ref="L7" authorId="0" shapeId="0">
      <text>
        <r>
          <rPr>
            <sz val="12"/>
            <color rgb="FF000000"/>
            <rFont val="Tahoma"/>
            <family val="2"/>
          </rPr>
          <t xml:space="preserve">Las consecuencias se califican considerando los efectos descritos (columna G) con base en los criterios de consecuencias 
</t>
        </r>
        <r>
          <rPr>
            <sz val="12"/>
            <color rgb="FF000000"/>
            <rFont val="Tahoma"/>
            <family val="2"/>
          </rPr>
          <t>La calificación es la misma para cada causa</t>
        </r>
      </text>
    </comment>
    <comment ref="N7" authorId="1" shapeId="0">
      <text>
        <r>
          <rPr>
            <sz val="10"/>
            <color rgb="FF000000"/>
            <rFont val="Tahoma"/>
            <family val="2"/>
          </rPr>
          <t xml:space="preserve">Se califica la posibilidad de que el evento se materialice, considerando la existencia y efectividad de controles y la tasa de ocurrencia de los eventos.
</t>
        </r>
      </text>
    </comment>
    <comment ref="N8" authorId="1" shapeId="0">
      <text>
        <r>
          <rPr>
            <sz val="10"/>
            <color rgb="FF000000"/>
            <rFont val="Tahoma"/>
            <family val="2"/>
          </rPr>
          <t xml:space="preserve">Las medidas de control son implementadas por los OEC y solo podrán ser conocidas durante la evaluación.
</t>
        </r>
      </text>
    </comment>
    <comment ref="O8" authorId="1" shapeId="0">
      <text>
        <r>
          <rPr>
            <sz val="10"/>
            <color rgb="FF000000"/>
            <rFont val="Tahoma"/>
            <family val="2"/>
          </rPr>
          <t xml:space="preserve">Se califica la ocurrencia con base en experiencia de los evaluadores, No Conformidades Recurrentes, Quejas y Reclamos.
</t>
        </r>
      </text>
    </comment>
  </commentList>
</comments>
</file>

<file path=xl/sharedStrings.xml><?xml version="1.0" encoding="utf-8"?>
<sst xmlns="http://schemas.openxmlformats.org/spreadsheetml/2006/main" count="869" uniqueCount="355">
  <si>
    <t>No</t>
  </si>
  <si>
    <t>Nivel de riesgo</t>
  </si>
  <si>
    <t>Evento</t>
  </si>
  <si>
    <t>Ocurrencia</t>
  </si>
  <si>
    <t>Financiero</t>
  </si>
  <si>
    <t>Calidad / Imagen</t>
  </si>
  <si>
    <t>PROCESO</t>
  </si>
  <si>
    <t>Responsable</t>
  </si>
  <si>
    <t>Objetivo</t>
  </si>
  <si>
    <t>Causa / Debilidad 
(por que puede ocurrir)</t>
  </si>
  <si>
    <t>Tipo de Riesgo</t>
  </si>
  <si>
    <t>IDENTIFICACIÓN DEL RIESGO</t>
  </si>
  <si>
    <t>ANÁLISIS DE RIESGO</t>
  </si>
  <si>
    <t>EVALUACIÓN DE RIESGO</t>
  </si>
  <si>
    <t>Efecto / Consecuencia / impacto</t>
  </si>
  <si>
    <t>Riesgo</t>
  </si>
  <si>
    <t>Análisis de riesgo</t>
  </si>
  <si>
    <t>C</t>
  </si>
  <si>
    <t>O</t>
  </si>
  <si>
    <t>Tipo de riesgo</t>
  </si>
  <si>
    <t>Fuente del Riesgo</t>
  </si>
  <si>
    <t>Fuentes de Riesgo</t>
  </si>
  <si>
    <t>Relaciones Comerciales y Contractuales</t>
  </si>
  <si>
    <t>Comportamiento Humano</t>
  </si>
  <si>
    <t>Eventos naturales</t>
  </si>
  <si>
    <t xml:space="preserve">Personas Maliciosas </t>
  </si>
  <si>
    <t>Aspectos Tecnologicos o Técnicos</t>
  </si>
  <si>
    <t>Normatividad y Regulación</t>
  </si>
  <si>
    <t>Evento e Incidente</t>
  </si>
  <si>
    <t xml:space="preserve">Descripción </t>
  </si>
  <si>
    <t>Fecha de Ocurrencia</t>
  </si>
  <si>
    <t>Clasificación 
Riesgo</t>
  </si>
  <si>
    <t>Tratamiento / Corrección</t>
  </si>
  <si>
    <t>Estado</t>
  </si>
  <si>
    <t>Tipos de Riesgo</t>
  </si>
  <si>
    <t>Estrategico</t>
  </si>
  <si>
    <t>Operativo</t>
  </si>
  <si>
    <t>De Mercado</t>
  </si>
  <si>
    <t>Ambiental</t>
  </si>
  <si>
    <t>SISO</t>
  </si>
  <si>
    <t xml:space="preserve">Seguridad de la Información </t>
  </si>
  <si>
    <t>1a, 1b, 2, 3, 4, 5 y 6</t>
  </si>
  <si>
    <t>Actividades Administrativas y Controles de proceso</t>
  </si>
  <si>
    <t>Descripción del evento</t>
  </si>
  <si>
    <t>Estratégico</t>
  </si>
  <si>
    <t>Aspectos Tecnológicos o Técnicos</t>
  </si>
  <si>
    <t>ACTIVIDAD / REQUISITO</t>
  </si>
  <si>
    <t xml:space="preserve">Incumplimiento de requisitos de imparcialidad, que pueden llevar a suspensión o pérdida de la acreditación </t>
  </si>
  <si>
    <t xml:space="preserve">Realizar actividades de diseño, fabricación, instalación, venta o mantenimiento de los productos certificados </t>
  </si>
  <si>
    <t>REQUISITOS</t>
  </si>
  <si>
    <t>Realizar actividades de capacitación en certificación de producto condicionando las actividades de certificación</t>
  </si>
  <si>
    <t xml:space="preserve">Presión del cliente condicionando el acuerdo de certificación o contrato a los resultados de la evaluación </t>
  </si>
  <si>
    <t>Condiciones no discriminatorias</t>
  </si>
  <si>
    <t>4.3</t>
  </si>
  <si>
    <t>4.4</t>
  </si>
  <si>
    <t>4.5</t>
  </si>
  <si>
    <t>Confidencialidad</t>
  </si>
  <si>
    <t>Entrega de información confidencial de los clientes por parte del personal del OEC a otros clientes actuales o potenciales como orientación en el proceso de certificación</t>
  </si>
  <si>
    <t xml:space="preserve">Presión comercial y financiera
Metas comerciales y sistemas de bonificación 
Debilidad en las políticas de imparcialidad del Organismo </t>
  </si>
  <si>
    <t>Ofrecer servicios de certificación dando a entender que es mas fácil o ventajoso para asociados  o afiliados</t>
  </si>
  <si>
    <t>Incumplimiento de acuerdos y políticas de confidencialidad, quejas, reclamos y conflictos con los clientes</t>
  </si>
  <si>
    <t>Ofrecer servicios consultoría en sistemas de gestión, auditoria interna o consultoría en certificación de producto  (de forma directa o a través de terceros)</t>
  </si>
  <si>
    <t>Información disponible al publico</t>
  </si>
  <si>
    <t>4.6</t>
  </si>
  <si>
    <t xml:space="preserve">Publicación de información al publico, incompleta,  inadecuada o ambigua, en especial sobre los alcances y proceso de certificación </t>
  </si>
  <si>
    <t>Confusión de los clientes,  dificultad en la gestión de la solicitud, errores y reproceso, quejas e insatisfacción del cliente</t>
  </si>
  <si>
    <t>Políticas de casa matriz 
Presión comercial y financiera
Debilidad en las políticas de imparcialidad del Organismo 
Mecanismo ineficaz para salvaguardar la imparcialidad</t>
  </si>
  <si>
    <t>Presión comercial y financiera
Metas comerciales y sistemas de bonificación 
Debilidad en las políticas de imparcialidad del Organismo 
Mecanismo ineficaz para salvaguardar la imparcialidad</t>
  </si>
  <si>
    <t>Inadecuada gestión de capacidad
Fallas en control de proceso de calificación de personal
Desorden administrativo</t>
  </si>
  <si>
    <t>Errores en proceso de certificación y toma de decisión, quejas, reclamos y reprocesos</t>
  </si>
  <si>
    <t>Realización de servicios de certificación de producto y toma de decisión por personal no competente</t>
  </si>
  <si>
    <t>Inadecuada gestión de capacidad
Debilidad en procesos de determinación de competencias, calificación y autorización
Fallas en control de proceso de calificación de personal
Desorden administrativo</t>
  </si>
  <si>
    <t xml:space="preserve">Falta de políticas y procedimientos de publicación revisión de información al publico </t>
  </si>
  <si>
    <t>Realización de servicios de certificación de producto y toma de decisión por personal no calificado en los sectores específicos o áreas técnicas</t>
  </si>
  <si>
    <t>8.3</t>
  </si>
  <si>
    <t>Presión de la alta dirección a los auditores / evaluadores para hacer mas fácil la certificación de producto y no ser calificados como "demasiado exigentes"</t>
  </si>
  <si>
    <t>8.4</t>
  </si>
  <si>
    <t xml:space="preserve">Pérdida de trazabilidad de la información y soporte de la certificación, no conformidades y sanciones de entes de control </t>
  </si>
  <si>
    <t xml:space="preserve">Daño o pérdida de registros de proceso de certificación de producto </t>
  </si>
  <si>
    <t>Falta de políticas de seguridad de la información y sistemas adecuados para control de información en medio físico y electrónico</t>
  </si>
  <si>
    <t>No conformidades</t>
  </si>
  <si>
    <t>8.6</t>
  </si>
  <si>
    <t>8.5</t>
  </si>
  <si>
    <t>8.8</t>
  </si>
  <si>
    <t>4.1.1</t>
  </si>
  <si>
    <t>4.1.2</t>
  </si>
  <si>
    <t>Suscribir acuerdos contractuales con los clientes con requisitos ambiguos, incompletos o errados</t>
  </si>
  <si>
    <t xml:space="preserve">Incumplimiento de requisitos de acreditación </t>
  </si>
  <si>
    <t>Organismo de certificación pierde su estatus legal o incumple requisitos de habilitación (si aplican)</t>
  </si>
  <si>
    <t>Confianza en la Evaluación</t>
  </si>
  <si>
    <t xml:space="preserve">Quejas o apelaciones </t>
  </si>
  <si>
    <t xml:space="preserve">Falta de control de cumplimiento de requisitos legales </t>
  </si>
  <si>
    <t>Eventos (quejas, apelaciones o sanciones contra los OEC</t>
  </si>
  <si>
    <t>Quejas por incumplimiento contractual</t>
  </si>
  <si>
    <t>Falta de revisión de las condiciones contractuales</t>
  </si>
  <si>
    <t>4.1.3</t>
  </si>
  <si>
    <t>Responsabilidad legal</t>
  </si>
  <si>
    <t>Acuerdo de certificación</t>
  </si>
  <si>
    <t>Uso de la licencia, los certificados y las marcas de conformidad</t>
  </si>
  <si>
    <t xml:space="preserve">Uso indebido o engañoso  de la certificación por parte de los clientes certificados </t>
  </si>
  <si>
    <t xml:space="preserve">Desinformación en el mercado </t>
  </si>
  <si>
    <t>4.2</t>
  </si>
  <si>
    <t>Gestión de la imparcialidad</t>
  </si>
  <si>
    <t>Imparcialidad</t>
  </si>
  <si>
    <t>Responsabilidad legal y financiamiento</t>
  </si>
  <si>
    <t>4.2.1
4.2.2
4.2.3
4.2.4</t>
  </si>
  <si>
    <t>Inadecuada identificación, análisis, valoración y tratamiento de riesgos de imparcialidad</t>
  </si>
  <si>
    <t xml:space="preserve">Estructura de la organización Y  alta dirección </t>
  </si>
  <si>
    <t>5.1</t>
  </si>
  <si>
    <t>No conformidades en los servicios, quejas y reclamos de los clientes y Reprocesos</t>
  </si>
  <si>
    <t>Asignación inadecuada de funciones y responsabilidades del personal</t>
  </si>
  <si>
    <t>5.2</t>
  </si>
  <si>
    <t>Inoperancia del mecanismo para gestionar la imparcialidad</t>
  </si>
  <si>
    <t xml:space="preserve">Falta de control administrativo </t>
  </si>
  <si>
    <t>Personal del organismo de certificación</t>
  </si>
  <si>
    <t>6.1</t>
  </si>
  <si>
    <t>6.2</t>
  </si>
  <si>
    <t>Recursos para la evaluación</t>
  </si>
  <si>
    <t>Contratación de laboratorios de ensayo y organismos de inspección no competentes</t>
  </si>
  <si>
    <t>Inadecuada selección de laboratorios y Organismos de Inspección con relación al alcance
Evaluación insuficiente y superficial de los laboratorios y Organismos de Inspección</t>
  </si>
  <si>
    <t>Generalidades - Sistema de gestión</t>
  </si>
  <si>
    <t>8.1</t>
  </si>
  <si>
    <t>Documentación general del sistema de gestión</t>
  </si>
  <si>
    <t>8.2</t>
  </si>
  <si>
    <t>Control de documentos</t>
  </si>
  <si>
    <t>Control de registros</t>
  </si>
  <si>
    <t>Revisión por la dirección</t>
  </si>
  <si>
    <t>Auditorías internas</t>
  </si>
  <si>
    <t>Acciones correctivas</t>
  </si>
  <si>
    <t>8.7</t>
  </si>
  <si>
    <t>Acciones preventivas</t>
  </si>
  <si>
    <t>Incumplimiento de requisitos de acreditación 
Aplicación de disposiciones equivocadas en el sistema
Errores en los procesos</t>
  </si>
  <si>
    <t>Falta de revisión y actualización de documentos</t>
  </si>
  <si>
    <t>Sistema de gestión que no apoya el cumplimiento de los objetivos del OEC</t>
  </si>
  <si>
    <t xml:space="preserve">Diseño inadecuado del sistema de gestión </t>
  </si>
  <si>
    <t>Revisión incompleta o que no permite determinar la eficacia, adecuación y conveniencia del sistema</t>
  </si>
  <si>
    <t>Desconocimiento / falta de toma de conciencia de la importancia de la revisión para el OEC</t>
  </si>
  <si>
    <t>Falta de competencia de equipos de auditoria 
Asignación insuficiente de tiempo para auditoria</t>
  </si>
  <si>
    <t>Auditoria superficial que no evalúa de forma suficiente el sistema de gestión del OEC</t>
  </si>
  <si>
    <t>Auditoria que no aporta a la mejora continua del sistema de gestión</t>
  </si>
  <si>
    <t xml:space="preserve">Acciones correctivas no eficaces </t>
  </si>
  <si>
    <t>No implementación de acciones preventivas</t>
  </si>
  <si>
    <t>Falta de claridad en reglas de uso de la certificación 
Falta de seguimiento al uso de la certificación</t>
  </si>
  <si>
    <t>Desconocimiento y fallas en metodología de gestión de riesgos</t>
  </si>
  <si>
    <t>Perdida de validez de la certificación de producto, quejas, reclamos y reprocesos.</t>
  </si>
  <si>
    <t>Sistema para cumplimiento, pero que no contribuye al mejoramiento continuo</t>
  </si>
  <si>
    <t xml:space="preserve">Obsolescencia de la documentación del sistema de gestión </t>
  </si>
  <si>
    <t>Sistema de gestión que no apoya los objetivos estratégicos del OEC</t>
  </si>
  <si>
    <t>No hay mejoramiento continuo en la Organización</t>
  </si>
  <si>
    <t>Falta de análisis de causas 
Desconocimiento de conceptos y criterios para la mejora</t>
  </si>
  <si>
    <t>No se aplican mecanismos para determinar problemas potenciales
Falta de análisis de causas 
Desconocimiento de conceptos y criterios para la mejora</t>
  </si>
  <si>
    <t>implementación ineficaz del sistema de gestión del OEC</t>
  </si>
  <si>
    <t xml:space="preserve">Falta de compromiso y liderazgo de la alta dirección con el sistema de gestión del OEC 
Personal sin compromiso con el sistema </t>
  </si>
  <si>
    <t>Sistema para cumplimiento, pero que no contribuye al mejoramiento continuo
Recurrencia de no conformidades</t>
  </si>
  <si>
    <t>TÉCNICA DE EVALUACIÓN</t>
  </si>
  <si>
    <t>Técnicas de evaluación</t>
  </si>
  <si>
    <t>Tipo de técnica de evaluación 17011</t>
  </si>
  <si>
    <t xml:space="preserve">Etapa de evaluación </t>
  </si>
  <si>
    <t>Circunstancias Económicas</t>
  </si>
  <si>
    <t>Circunstancias Políticas</t>
  </si>
  <si>
    <t>Tecnológico</t>
  </si>
  <si>
    <t>Físico</t>
  </si>
  <si>
    <t>Etapa 1 y confirmación en etapa 2</t>
  </si>
  <si>
    <t>Etapa 2</t>
  </si>
  <si>
    <t xml:space="preserve">Estructura de la organización y  alta dirección </t>
  </si>
  <si>
    <t>Promedio de No Conformidades en el periodo</t>
  </si>
  <si>
    <t xml:space="preserve">Incumplimiento de requisitos de polizas de seguros </t>
  </si>
  <si>
    <t>Incumplimiento de compromisos con las partes interesadas</t>
  </si>
  <si>
    <t xml:space="preserve">Inadecuada planeación y control de financieros </t>
  </si>
  <si>
    <t>Estructura inadecuada que genera fallas y errores en la gestión de los procesos del OEC</t>
  </si>
  <si>
    <t>Evaluación en sitio: Evaluación Documental</t>
  </si>
  <si>
    <t xml:space="preserve">Evaluación en sitio: Evaluación de registros </t>
  </si>
  <si>
    <t>Evaluación en sitio: Testificación</t>
  </si>
  <si>
    <t>Evaluación en sitio: Entrevistas</t>
  </si>
  <si>
    <t>Evaluación en sitio: Ensayos de aptitud</t>
  </si>
  <si>
    <t>Evaluación en remota: Evaluación Documental</t>
  </si>
  <si>
    <t xml:space="preserve">Evaluación en remota: Evaluación de registros </t>
  </si>
  <si>
    <t>Evaluación en remota: Entrevistas</t>
  </si>
  <si>
    <t>Visitas no anunciadas</t>
  </si>
  <si>
    <t>Manejo informal de documentos del cliente 
Falta de políticas de intercambio de información
Debilidad en políticas de confidencialidad
Desconocimiento de requisitos legales</t>
  </si>
  <si>
    <t>Generalidades / Esquemas de certificación</t>
  </si>
  <si>
    <t>7.1</t>
  </si>
  <si>
    <t>Definición deficiente de los esquemas de certificación de producto (criterios y métodos de evaluación)</t>
  </si>
  <si>
    <t xml:space="preserve">Evaluación incompleta del producto sin cumplimiento de todos los requisitos normativos. </t>
  </si>
  <si>
    <t>Falta de un proceso de desarrollo de esquemas de certificación
Inadecuada gestión de cambios en requisitos normativos y reglamentarios</t>
  </si>
  <si>
    <t>Solicitud</t>
  </si>
  <si>
    <t>7.2</t>
  </si>
  <si>
    <t xml:space="preserve">Atención de solicitudes por fuera del alcance de acreditación </t>
  </si>
  <si>
    <t>Incumplimiento legal, suspensión / retiro de acreditación / Consecuencias financieras y de imagen para el OEC</t>
  </si>
  <si>
    <t>Presiones comerciales o financieras. 
Fallas de comunicación y control de los procesos del OEC</t>
  </si>
  <si>
    <t>Revisión de la solicitud</t>
  </si>
  <si>
    <t>7.3</t>
  </si>
  <si>
    <t>Revisión incompleta o insuficiente de la solicitud</t>
  </si>
  <si>
    <t xml:space="preserve">Aceptación de solicitud sin tener capacidad. Errores, demoras y reprocesos posteriores.  </t>
  </si>
  <si>
    <t>Oferta comercial</t>
  </si>
  <si>
    <t>Oferta con  condiciones  que no corresponden a las requeridas</t>
  </si>
  <si>
    <t>Quejas y reclamos de los clientes por incumplimiento de requisitos acordados</t>
  </si>
  <si>
    <t>Evaluación / Notificación y programación</t>
  </si>
  <si>
    <t>7.4.1</t>
  </si>
  <si>
    <t>Falta de oportunidad en notificación de actividades de certificación de producto</t>
  </si>
  <si>
    <t>Quejas y reclamos de los clientes por falta de oportunidad en el servicio</t>
  </si>
  <si>
    <t>Fallas en planeación y gestión de recursos 
Fallas de comunicación y control de los procesos del OEC</t>
  </si>
  <si>
    <t>Evaluación / Selección de personal</t>
  </si>
  <si>
    <t>7.4.2</t>
  </si>
  <si>
    <t>Asignación de personal que no cumple requisitos de competencia</t>
  </si>
  <si>
    <t>Errores y omisiones en el Proceso de evaluación. 
Producto / servicio certificado sin cumplir requisitos</t>
  </si>
  <si>
    <t>Fallas en planeación y gestión de recursos 
Presiones comerciales o financieras. 
Fallas de comunicación y control de los procesos del OEC</t>
  </si>
  <si>
    <t>Evaluación / Informacion para la evaluación</t>
  </si>
  <si>
    <t>7.4.3</t>
  </si>
  <si>
    <t>Realizar procesos de certificación de producto o evaluaciones de laboratorio con las versiones obsoletas de normas de producto y de método de ensayo</t>
  </si>
  <si>
    <t xml:space="preserve">Errores en proceso de certificación y toma de decisión,  reprocesos, quejas y reclamos. </t>
  </si>
  <si>
    <t xml:space="preserve">Falta de disponibilidad y mecanismos de acceso a normas actualizadas
Fallas en proceso de desarrollo de esquemas de certificación de producto
Fallas en planeación de servicios </t>
  </si>
  <si>
    <t>Evaluación / Selección de laboratorios</t>
  </si>
  <si>
    <t>7.4.4</t>
  </si>
  <si>
    <t>Uso de laboratorios no acreditados (cuando están disponibles) o con alcance insuficiente para el producto.</t>
  </si>
  <si>
    <t>Incumplimiento legal, resultados de evaluación no validos, afectación de imagen del OEC</t>
  </si>
  <si>
    <t>Evaluación / Evaluación  de laboratorios</t>
  </si>
  <si>
    <t>Aprobar laboratorios no competentes 
(Evaluados no acreditados)</t>
  </si>
  <si>
    <t xml:space="preserve">Evaluación deficiente del producto sin confianza en el cumplimiento de los requisitos normativos. </t>
  </si>
  <si>
    <t xml:space="preserve">Presiones comerciales o financieras. 
Falta de competencia de los evaluadores
Tiempo asignado insuficiente para la evaluación </t>
  </si>
  <si>
    <t>Evaluación / Muestreo</t>
  </si>
  <si>
    <t>Error en muestreo (muestra no representativa o que no corresponde al documento normativo)</t>
  </si>
  <si>
    <t>Resultados de evaluación de producto no confiables para la toma de decisión. Reprocesos, quejas y reclamos de los clientes</t>
  </si>
  <si>
    <t>Presiones comerciales o financieras por costo de ensayos 
Desconocimiento de documentos normativos 
Falta de competencia de los evaluadores
Tiempo asignado insuficiente para la realización de ensayos</t>
  </si>
  <si>
    <t>Error en preparación de muestras de acuerdo con el documento normativo (cuando es responsabilidad del OEC)</t>
  </si>
  <si>
    <t>Desconocimiento de documentos normativos 
Falta de competencia de los evaluadores</t>
  </si>
  <si>
    <t>Evaluación / Determinación de características (inspección, evaluación del diseño, evaluación del servicio y verificación)</t>
  </si>
  <si>
    <t>Aplicación Incorrecta de criterios de evaluación del producto (Aprobar no conforme o rechazar producto conforme)</t>
  </si>
  <si>
    <t>Evaluación / Determinación mediante ensayos</t>
  </si>
  <si>
    <t>Aplicación Incorrecta de métodos de evaluación del producto (Laboratorios no acreditados)</t>
  </si>
  <si>
    <t>Deficiencias en evaluación del laboratorio 
Desconocimiento de documentos normativos 
Falta de competencia de los evaluadores
No asignación de tiempo para testificación de ensayos</t>
  </si>
  <si>
    <t>Evaluación del sistema de gestión / control de producción</t>
  </si>
  <si>
    <t>4, 5 y 6</t>
  </si>
  <si>
    <t>Deficiente evaluación del sistema de gestión / control de la producción</t>
  </si>
  <si>
    <t xml:space="preserve">No se tiene confianza en que el sistema de control asegura el cumplimiento de requisitos de producto </t>
  </si>
  <si>
    <t xml:space="preserve">Falta de competencia de los evaluadores
No asignación de tiempo para evaluación del sistema de gestión / control de la producción </t>
  </si>
  <si>
    <t>Evaluación</t>
  </si>
  <si>
    <t>7.4.5</t>
  </si>
  <si>
    <t>Inadecuada determinación de no conformidades por parte de los auditores y evaluadores</t>
  </si>
  <si>
    <t>Quejas y apelaciones de los clientes 
Toma de decisión equivocada
Falta de imparcialidad</t>
  </si>
  <si>
    <t>Falta de competencia de los evaluadores</t>
  </si>
  <si>
    <t>Reporte de no conformidades</t>
  </si>
  <si>
    <t>7.4.6</t>
  </si>
  <si>
    <t>información insuficiente o poco clara sobre los hallazgos a los clientes auditados</t>
  </si>
  <si>
    <t>Quejas, reprocesos y dificultades en la realización de los PCAC</t>
  </si>
  <si>
    <t xml:space="preserve">Reporte de no conformidades y planes de acción </t>
  </si>
  <si>
    <t>7.4.7</t>
  </si>
  <si>
    <t>Aprobación de los PCAC deficientes que no eliminan las no confimidades y sus causas</t>
  </si>
  <si>
    <t xml:space="preserve">Error en la toma de decisión sobre la conformidad del producto </t>
  </si>
  <si>
    <t>7.4.8</t>
  </si>
  <si>
    <t xml:space="preserve">Cierre de no conformidades, sin evidencias suficientes de eficacia de correcciones y acciones correctivas </t>
  </si>
  <si>
    <t>Elaboración de informe</t>
  </si>
  <si>
    <t>7.4.9</t>
  </si>
  <si>
    <t>Informe sin evidencia suficiente del cumplimiento de los requisitos de producto y criterios del esquema de certificación</t>
  </si>
  <si>
    <t>Demoras y reprocesos en los informes. Información insuficiente para la toma de decisiones. Insatisfacción del cliente</t>
  </si>
  <si>
    <t xml:space="preserve">Falta de competencia de los evaluadores
No asignación de tiempo suficiente para elaboración de informe </t>
  </si>
  <si>
    <t>Revisión del informe</t>
  </si>
  <si>
    <t>7.5</t>
  </si>
  <si>
    <t xml:space="preserve">Revisión incompleta o insuficiente con relación a los requisitos del esquema de certificación </t>
  </si>
  <si>
    <t xml:space="preserve">Falta de competencia de los examinadores </t>
  </si>
  <si>
    <t>Toma de decisión</t>
  </si>
  <si>
    <t>7.6</t>
  </si>
  <si>
    <t>Toma de decisión por personas sin la competencia o independencia en el proceso</t>
  </si>
  <si>
    <t xml:space="preserve">Designación equivocada del personal para la toma de decisión </t>
  </si>
  <si>
    <t>Emisión de informe o certificado / directorio de productos</t>
  </si>
  <si>
    <t xml:space="preserve">7.7 / 7.8 </t>
  </si>
  <si>
    <t xml:space="preserve">Emisión de informe o certificado con errores en descripción de producto, documentos normativos y datos del cliente </t>
  </si>
  <si>
    <t xml:space="preserve">Reprocesos, quejas y reclamos de los clientes </t>
  </si>
  <si>
    <t xml:space="preserve">Deficiencias en control de los procesos y actividades de verificación </t>
  </si>
  <si>
    <t>Vigilancia</t>
  </si>
  <si>
    <t>7.9</t>
  </si>
  <si>
    <t>Incumplimiento en fechas de ejecución de vigilancia / seguimiento de la certificación</t>
  </si>
  <si>
    <t xml:space="preserve">Incumplimiento de requisitos del esquema de certificación </t>
  </si>
  <si>
    <t xml:space="preserve">Fallas en comunicación con los clientes 
Deficiencias en control de los procesos y actividades de verificación </t>
  </si>
  <si>
    <t>Gestión de cambios que afectan la certificación</t>
  </si>
  <si>
    <t>7.10</t>
  </si>
  <si>
    <t>Deficiente comunicación de cambios en los esquemas de certificación a los clientes</t>
  </si>
  <si>
    <t>Dificultades en la prestación de servicio, quejas y apelaciones 
Reprocesos</t>
  </si>
  <si>
    <t>Finalizar, suspender, reducir o retirar certificación</t>
  </si>
  <si>
    <t>7.11</t>
  </si>
  <si>
    <t xml:space="preserve">Mantener documentos de certificación vigentes luego de suspender, retirar o reducir la certificación </t>
  </si>
  <si>
    <t xml:space="preserve">Mal uso de certificado por parte de clientes e información errónea al mercado </t>
  </si>
  <si>
    <t xml:space="preserve">Registros de certificación </t>
  </si>
  <si>
    <t>7.12</t>
  </si>
  <si>
    <t xml:space="preserve">Perdida de integridad, diponibilidad o confidencialidad de los registros de evaluación </t>
  </si>
  <si>
    <t>Perdida de trazabilidad de la información y consecuencias legales</t>
  </si>
  <si>
    <t>Falta de un adecuado sistema de control de la información y politicas de seguridad</t>
  </si>
  <si>
    <t>Quejas y apelaciones</t>
  </si>
  <si>
    <t>7.13</t>
  </si>
  <si>
    <t xml:space="preserve">No dar tratamiento oportuno y eficaz a las quejas y apelaciones de los clientes </t>
  </si>
  <si>
    <t xml:space="preserve">Mayor insatisfacción del cliente e intervención de acreditador y entes de control y vigilancia </t>
  </si>
  <si>
    <t>Fallas en mecanismos de comunicación con el cliente
Falta de recursos para servicio al cliente
Procesos inadecuados de tratamiento de quejas y apelaciones</t>
  </si>
  <si>
    <t>Evaluación en sitio: Evaluación de registros y/o Testificación</t>
  </si>
  <si>
    <t>MATRIZ DE RIESGOS ORGANISMOS DE CERTIFICACIÓN DE PRODUCTO, PROCESOS Y SERVICIOS</t>
  </si>
  <si>
    <t>Organismos Certificadores de 
Productos, Procesos y Servicios</t>
  </si>
  <si>
    <t>TIPOS DE ESQUEMA DE CERTIFICACIÓN ISO/IEC 17067</t>
  </si>
  <si>
    <t>REQUISITO RELACIONADO DE ISO/IEC 17065</t>
  </si>
  <si>
    <t>Consecuencias Áreas de Impacto</t>
  </si>
  <si>
    <t>Proporcionar confianza a todas las partes interesadas en queun producto, proceso o servicio cumple los requisitos especificados</t>
  </si>
  <si>
    <t>MAPA DE RIESGOS ORGANISMOS DE CERTIFICACIÓN DE PRODUCTOS PROCEOS Y SERVICIOS</t>
  </si>
  <si>
    <t>NUMERO TOTAL DE NC</t>
  </si>
  <si>
    <t>Requisito</t>
  </si>
  <si>
    <t>Total NC  
por Requisito</t>
  </si>
  <si>
    <t>4.1.1Responsabilidad legal</t>
  </si>
  <si>
    <t>4.1.2Acuerdo de certificación</t>
  </si>
  <si>
    <t>4.1.3Uso de la licencia, los certificados y las marcas de conformidad</t>
  </si>
  <si>
    <t>4.2.1
4.2.2
4.2.3
4.2.4Gestión de la imparcialidad</t>
  </si>
  <si>
    <t>4.2Gestión de la imparcialidad</t>
  </si>
  <si>
    <t>4.3Responsabilidad legal y financiamiento</t>
  </si>
  <si>
    <t>4.4Condiciones no discriminatorias</t>
  </si>
  <si>
    <t>4.5Confidencialidad</t>
  </si>
  <si>
    <t>4.6Información disponible al publico</t>
  </si>
  <si>
    <t xml:space="preserve">5.1Estructura de la organización y  alta dirección </t>
  </si>
  <si>
    <t xml:space="preserve">5.2Estructura de la organización Y  alta dirección </t>
  </si>
  <si>
    <t>6.1Personal del organismo de certificación</t>
  </si>
  <si>
    <t>6.2Recursos para la evaluación</t>
  </si>
  <si>
    <t>7.1Generalidades / Esquemas de certificación</t>
  </si>
  <si>
    <t>7.2Solicitud</t>
  </si>
  <si>
    <t>7.3Revisión de la solicitud</t>
  </si>
  <si>
    <t>7.3Oferta comercial</t>
  </si>
  <si>
    <t>7.4.1Evaluación / Notificación y programación</t>
  </si>
  <si>
    <t>7.4.2Evaluación / Selección de personal</t>
  </si>
  <si>
    <t>7.4.3Evaluación / Informacion para la evaluación</t>
  </si>
  <si>
    <t>7.4.4Evaluación / Selección de laboratorios</t>
  </si>
  <si>
    <t>7.4.4Evaluación / Evaluación  de laboratorios</t>
  </si>
  <si>
    <t>7.4.4Evaluación / Muestreo</t>
  </si>
  <si>
    <t>7.4.4Evaluación / Determinación de características (inspección, evaluación del diseño, evaluación del servicio y verificación)</t>
  </si>
  <si>
    <t>7.4.4Evaluación / Determinación mediante ensayos</t>
  </si>
  <si>
    <t>7.4.4Evaluación del sistema de gestión / control de producción</t>
  </si>
  <si>
    <t>7.4.5Evaluación</t>
  </si>
  <si>
    <t>7.4.6Reporte de no conformidades</t>
  </si>
  <si>
    <t xml:space="preserve">7.4.7Reporte de no conformidades y planes de acción </t>
  </si>
  <si>
    <t xml:space="preserve">7.4.8Reporte de no conformidades y planes de acción </t>
  </si>
  <si>
    <t>7.4.9Elaboración de informe</t>
  </si>
  <si>
    <t>7.5Revisión del informe</t>
  </si>
  <si>
    <t>7.6Toma de decisión</t>
  </si>
  <si>
    <t>7.7 / 7.8 Emisión de informe o certificado / directorio de productos</t>
  </si>
  <si>
    <t>7.9Vigilancia</t>
  </si>
  <si>
    <t>7.10Gestión de cambios que afectan la certificación</t>
  </si>
  <si>
    <t>7.11Finalizar, suspender, reducir o retirar certificación</t>
  </si>
  <si>
    <t xml:space="preserve">7.12Registros de certificación </t>
  </si>
  <si>
    <t>7.13Quejas y apelaciones</t>
  </si>
  <si>
    <t>8.1Generalidades - Sistema de gestión</t>
  </si>
  <si>
    <t>8.2Documentación general del sistema de gestión</t>
  </si>
  <si>
    <t>8.3Control de documentos</t>
  </si>
  <si>
    <t>8.4Control de registros</t>
  </si>
  <si>
    <t>8.5Revisión por la dirección</t>
  </si>
  <si>
    <t>8.6Auditorías internas</t>
  </si>
  <si>
    <t>8.7Acciones correctivas</t>
  </si>
  <si>
    <t>8.8Acciones preventivas</t>
  </si>
  <si>
    <t>QUEJAS</t>
  </si>
  <si>
    <t>APELACIONES</t>
  </si>
  <si>
    <t>SANCIONES</t>
  </si>
  <si>
    <t>Total 
por Requisito</t>
  </si>
  <si>
    <t>Anexo I_ PR-3.3-01
Versión 04
Fecha. 2022-10-12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</si>
</sst>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sz val="10"/>
      <color rgb="FF000000"/>
      <name val="Tahoma"/>
      <family val="2"/>
    </font>
    <font>
      <b/>
      <sz val="11"/>
      <color theme="1"/>
      <name val="Raleway"/>
    </font>
    <font>
      <sz val="11"/>
      <name val="Raleway"/>
    </font>
    <font>
      <sz val="11"/>
      <color theme="1"/>
      <name val="Raleway"/>
    </font>
    <font>
      <b/>
      <sz val="11"/>
      <color theme="1" tint="0.249977111117893"/>
      <name val="Raleway"/>
    </font>
    <font>
      <b/>
      <sz val="10"/>
      <color theme="1" tint="0.249977111117893"/>
      <name val="Raleway"/>
    </font>
    <font>
      <b/>
      <sz val="10"/>
      <color theme="1"/>
      <name val="Raleway"/>
    </font>
    <font>
      <b/>
      <sz val="12"/>
      <name val="Raleway"/>
    </font>
    <font>
      <sz val="10"/>
      <name val="Raleway"/>
    </font>
    <font>
      <sz val="9"/>
      <name val="Raleway"/>
    </font>
    <font>
      <b/>
      <sz val="10"/>
      <name val="Raleway"/>
    </font>
    <font>
      <sz val="10"/>
      <color theme="1"/>
      <name val="Raleway"/>
    </font>
    <font>
      <b/>
      <sz val="11"/>
      <name val="Raleway"/>
    </font>
  </fonts>
  <fills count="11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rgb="FF0000FF"/>
      </right>
      <top style="thin">
        <color rgb="FF0000FF"/>
      </top>
      <bottom style="thin">
        <color auto="1"/>
      </bottom>
      <diagonal/>
    </border>
    <border>
      <left style="thin">
        <color rgb="FF0000FF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/>
      <right/>
      <top style="thin">
        <color rgb="FF0000FF"/>
      </top>
      <bottom/>
      <diagonal/>
    </border>
    <border>
      <left/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rgb="FF0000FF"/>
      </right>
      <top style="thin">
        <color auto="1"/>
      </top>
      <bottom style="thin">
        <color rgb="FF0000FF"/>
      </bottom>
      <diagonal/>
    </border>
    <border>
      <left style="thin">
        <color rgb="FF0000FF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1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textRotation="90" wrapText="1"/>
    </xf>
    <xf numFmtId="0" fontId="13" fillId="6" borderId="2" xfId="0" applyFont="1" applyFill="1" applyBorder="1" applyAlignment="1">
      <alignment horizontal="center" vertical="center" textRotation="90" wrapText="1"/>
    </xf>
    <xf numFmtId="0" fontId="13" fillId="7" borderId="2" xfId="0" applyFont="1" applyFill="1" applyBorder="1" applyAlignment="1">
      <alignment horizontal="center" vertical="center" textRotation="90" wrapText="1"/>
    </xf>
    <xf numFmtId="0" fontId="16" fillId="10" borderId="0" xfId="0" applyFont="1" applyFill="1" applyAlignment="1">
      <alignment vertical="center" wrapText="1"/>
    </xf>
    <xf numFmtId="0" fontId="15" fillId="10" borderId="0" xfId="0" applyFont="1" applyFill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2" fontId="15" fillId="6" borderId="2" xfId="0" applyNumberFormat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2" fontId="15" fillId="10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 wrapText="1"/>
    </xf>
    <xf numFmtId="0" fontId="19" fillId="9" borderId="2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64" fontId="9" fillId="10" borderId="2" xfId="0" applyNumberFormat="1" applyFont="1" applyFill="1" applyBorder="1" applyAlignment="1">
      <alignment horizontal="center" vertical="center" wrapText="1"/>
    </xf>
    <xf numFmtId="2" fontId="9" fillId="10" borderId="2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2" fontId="15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10" borderId="3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</cellXfs>
  <cellStyles count="10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</cellStyles>
  <dxfs count="39"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MAPA DE RIESGOS REQUISITOS DE CERTIFICACIÓN DE PRODUCTO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7350932462541099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CPR'!$B$7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18442453496387E-4"/>
                  <c:y val="2.387773696209760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CPR'!$D$7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CPR'!$F$7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590-ED40-BF29-AC7A374CC1AD}"/>
            </c:ext>
          </c:extLst>
        </c:ser>
        <c:ser>
          <c:idx val="1"/>
          <c:order val="1"/>
          <c:tx>
            <c:strRef>
              <c:f>'Mapa de riesgo CPR'!$B$8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CPR'!$E$8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CPR'!$D$8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CPR'!$F$8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590-ED40-BF29-AC7A374CC1AD}"/>
            </c:ext>
          </c:extLst>
        </c:ser>
        <c:ser>
          <c:idx val="2"/>
          <c:order val="2"/>
          <c:tx>
            <c:strRef>
              <c:f>'Mapa de riesgo CPR'!$B$9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2994945791142609"/>
                  <c:y val="3.602270594390297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CPR'!$D$9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CPR'!$F$9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590-ED40-BF29-AC7A374CC1AD}"/>
            </c:ext>
          </c:extLst>
        </c:ser>
        <c:ser>
          <c:idx val="3"/>
          <c:order val="3"/>
          <c:tx>
            <c:strRef>
              <c:f>'Mapa de riesgo CPR'!$B$10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5.914299932104549E-2"/>
                  <c:y val="-4.533892299836064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B43-C54C-A38C-614893E51212}"/>
                </c:ext>
                <c:ext xmlns:c15="http://schemas.microsoft.com/office/drawing/2012/chart" uri="{CE6537A1-D6FC-4f65-9D91-7224C49458BB}">
                  <c15:layout>
                    <c:manualLayout>
                      <c:w val="3.4724469069749429E-2"/>
                      <c:h val="3.419672740122927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CPR'!$D$10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CPR'!$F$10</c:f>
              <c:numCache>
                <c:formatCode>0.00</c:formatCode>
                <c:ptCount val="1"/>
                <c:pt idx="0">
                  <c:v>2.25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90-ED40-BF29-AC7A374CC1AD}"/>
            </c:ext>
          </c:extLst>
        </c:ser>
        <c:ser>
          <c:idx val="4"/>
          <c:order val="4"/>
          <c:tx>
            <c:strRef>
              <c:f>'Mapa de riesgo CPR'!$B$11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6.7442123726183106E-2"/>
                  <c:y val="-2.608540775248146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7443-BA4F-B2FE-1F07ADE0D2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CPR'!$D$11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CPR'!$F$11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590-ED40-BF29-AC7A374CC1AD}"/>
            </c:ext>
          </c:extLst>
        </c:ser>
        <c:ser>
          <c:idx val="5"/>
          <c:order val="5"/>
          <c:tx>
            <c:strRef>
              <c:f>'Mapa de riesgo CPR'!$B$12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8.718128188994409E-2"/>
                  <c:y val="4.347567958746910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CPR'!$F$12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C590-ED40-BF29-AC7A374CC1AD}"/>
            </c:ext>
          </c:extLst>
        </c:ser>
        <c:ser>
          <c:idx val="6"/>
          <c:order val="6"/>
          <c:tx>
            <c:strRef>
              <c:f>'Mapa de riesgo CPR'!$B$13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CPR'!$D$13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CPR'!$F$13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C590-ED40-BF29-AC7A374CC1AD}"/>
            </c:ext>
          </c:extLst>
        </c:ser>
        <c:ser>
          <c:idx val="7"/>
          <c:order val="7"/>
          <c:tx>
            <c:strRef>
              <c:f>'Mapa de riesgo CPR'!$B$14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448993315885906E-2"/>
                  <c:y val="-4.12353861320113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CPR'!$E$14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CPR'!$D$14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CPR'!$F$14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C590-ED40-BF29-AC7A374CC1AD}"/>
            </c:ext>
          </c:extLst>
        </c:ser>
        <c:ser>
          <c:idx val="8"/>
          <c:order val="8"/>
          <c:tx>
            <c:strRef>
              <c:f>'Mapa de riesgo CPR'!$B$15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386086017655927E-3"/>
                  <c:y val="2.4303345025634025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CPR'!$E$15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CPR'!$D$15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CPR'!$F$15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C590-ED40-BF29-AC7A374CC1AD}"/>
            </c:ext>
          </c:extLst>
        </c:ser>
        <c:ser>
          <c:idx val="9"/>
          <c:order val="9"/>
          <c:tx>
            <c:strRef>
              <c:f>'Mapa de riesgo CPR'!$B$16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026621959114039E-2"/>
                  <c:y val="3.30901270888499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CPR'!$D$16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CPR'!$F$16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C590-ED40-BF29-AC7A374CC1AD}"/>
            </c:ext>
          </c:extLst>
        </c:ser>
        <c:ser>
          <c:idx val="10"/>
          <c:order val="10"/>
          <c:tx>
            <c:strRef>
              <c:f>'Mapa de riesgo CPR'!$B$17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0618360401276637"/>
                  <c:y val="-3.0299833890382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CPR'!$D$17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CPR'!$F$17</c:f>
              <c:numCache>
                <c:formatCode>0.00</c:formatCode>
                <c:ptCount val="1"/>
                <c:pt idx="0">
                  <c:v>4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C590-ED40-BF29-AC7A374CC1AD}"/>
            </c:ext>
          </c:extLst>
        </c:ser>
        <c:ser>
          <c:idx val="11"/>
          <c:order val="11"/>
          <c:tx>
            <c:strRef>
              <c:f>'Mapa de riesgo CPR'!$B$18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5868767755852003"/>
                  <c:y val="-4.586346758694916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CPR'!$E$18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CPR'!$D$18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CPR'!$F$18</c:f>
              <c:numCache>
                <c:formatCode>0.00</c:formatCode>
                <c:ptCount val="1"/>
                <c:pt idx="0">
                  <c:v>4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C590-ED40-BF29-AC7A374CC1AD}"/>
            </c:ext>
          </c:extLst>
        </c:ser>
        <c:ser>
          <c:idx val="12"/>
          <c:order val="12"/>
          <c:tx>
            <c:strRef>
              <c:f>'Mapa de riesgo CPR'!$B$19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CPR'!$E$19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CPR'!$D$19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CPR'!$F$19</c:f>
              <c:numCache>
                <c:formatCode>0.00</c:formatCode>
                <c:ptCount val="1"/>
                <c:pt idx="0">
                  <c:v>5.25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C590-ED40-BF29-AC7A374CC1AD}"/>
            </c:ext>
          </c:extLst>
        </c:ser>
        <c:ser>
          <c:idx val="13"/>
          <c:order val="13"/>
          <c:tx>
            <c:strRef>
              <c:f>'Mapa de riesgo CPR'!$B$20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1055712407773413E-2"/>
                  <c:y val="2.923551383292198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CPR'!$E$20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CPR'!$D$20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CPR'!$F$20</c:f>
              <c:numCache>
                <c:formatCode>0.00</c:formatCode>
                <c:ptCount val="1"/>
                <c:pt idx="0">
                  <c:v>2.25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C590-ED40-BF29-AC7A374CC1AD}"/>
            </c:ext>
          </c:extLst>
        </c:ser>
        <c:ser>
          <c:idx val="14"/>
          <c:order val="14"/>
          <c:tx>
            <c:strRef>
              <c:f>'Mapa de riesgo CPR'!$B$21</c:f>
              <c:strCache>
                <c:ptCount val="1"/>
                <c:pt idx="0">
                  <c:v>15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209350401420903E-2"/>
                  <c:y val="-1.4650473727489999E-2"/>
                </c:manualLayout>
              </c:layout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CPR'!$E$21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CPR'!$D$21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CPR'!$F$21</c:f>
              <c:numCache>
                <c:formatCode>0.00</c:formatCode>
                <c:ptCount val="1"/>
                <c:pt idx="0">
                  <c:v>2.25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C590-ED40-BF29-AC7A374CC1AD}"/>
            </c:ext>
          </c:extLst>
        </c:ser>
        <c:ser>
          <c:idx val="16"/>
          <c:order val="15"/>
          <c:tx>
            <c:strRef>
              <c:f>'Mapa de riesgo CPR'!$B$22</c:f>
              <c:strCache>
                <c:ptCount val="1"/>
                <c:pt idx="0">
                  <c:v>16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CPR'!$E$22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CPR'!$F$22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C590-ED40-BF29-AC7A374CC1AD}"/>
            </c:ext>
          </c:extLst>
        </c:ser>
        <c:ser>
          <c:idx val="17"/>
          <c:order val="16"/>
          <c:tx>
            <c:strRef>
              <c:f>'Mapa de riesgo CPR'!$B$23</c:f>
              <c:strCache>
                <c:ptCount val="1"/>
                <c:pt idx="0">
                  <c:v>17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744332695321094E-2"/>
                  <c:y val="3.515417905205863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CPR'!$E$23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CPR'!$D$23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CPR'!$F$23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C590-ED40-BF29-AC7A374CC1AD}"/>
            </c:ext>
          </c:extLst>
        </c:ser>
        <c:ser>
          <c:idx val="18"/>
          <c:order val="17"/>
          <c:tx>
            <c:strRef>
              <c:f>'Mapa de riesgo CPR'!$B$24</c:f>
              <c:strCache>
                <c:ptCount val="1"/>
                <c:pt idx="0">
                  <c:v>18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CPR'!$E$24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CPR'!$D$24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CPR'!$F$24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C590-ED40-BF29-AC7A374CC1AD}"/>
            </c:ext>
          </c:extLst>
        </c:ser>
        <c:ser>
          <c:idx val="19"/>
          <c:order val="18"/>
          <c:tx>
            <c:strRef>
              <c:f>'Mapa de riesgo CPR'!$B$25</c:f>
              <c:strCache>
                <c:ptCount val="1"/>
                <c:pt idx="0">
                  <c:v>19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CPR'!$E$25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CPR'!$D$25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CPR'!$F$25</c:f>
              <c:numCache>
                <c:formatCode>0.00</c:formatCode>
                <c:ptCount val="1"/>
                <c:pt idx="0">
                  <c:v>6.75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C590-ED40-BF29-AC7A374CC1AD}"/>
            </c:ext>
          </c:extLst>
        </c:ser>
        <c:ser>
          <c:idx val="20"/>
          <c:order val="19"/>
          <c:tx>
            <c:strRef>
              <c:f>'Mapa de riesgo CPR'!$B$26</c:f>
              <c:strCache>
                <c:ptCount val="1"/>
                <c:pt idx="0">
                  <c:v>20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8401492293497296E-3"/>
                  <c:y val="-2.6743705896575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CPR'!$E$26</c:f>
              <c:numCache>
                <c:formatCode>0.0</c:formatCode>
                <c:ptCount val="1"/>
                <c:pt idx="0">
                  <c:v>3.5</c:v>
                </c:pt>
              </c:numCache>
            </c:numRef>
          </c:xVal>
          <c:yVal>
            <c:numRef>
              <c:f>'Mapa de riesgo CPR'!$D$26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CPR'!$F$26</c:f>
              <c:numCache>
                <c:formatCode>0.00</c:formatCode>
                <c:ptCount val="1"/>
                <c:pt idx="0">
                  <c:v>17.5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C590-ED40-BF29-AC7A374CC1AD}"/>
            </c:ext>
          </c:extLst>
        </c:ser>
        <c:ser>
          <c:idx val="21"/>
          <c:order val="20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C590-ED40-BF29-AC7A374CC1AD}"/>
            </c:ext>
          </c:extLst>
        </c:ser>
        <c:ser>
          <c:idx val="22"/>
          <c:order val="21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5-C590-ED40-BF29-AC7A374CC1AD}"/>
            </c:ext>
          </c:extLst>
        </c:ser>
        <c:ser>
          <c:idx val="23"/>
          <c:order val="22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C590-ED40-BF29-AC7A374CC1AD}"/>
            </c:ext>
          </c:extLst>
        </c:ser>
        <c:ser>
          <c:idx val="24"/>
          <c:order val="23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7-C590-ED40-BF29-AC7A374CC1AD}"/>
            </c:ext>
          </c:extLst>
        </c:ser>
        <c:ser>
          <c:idx val="15"/>
          <c:order val="24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C590-ED40-BF29-AC7A374CC1AD}"/>
            </c:ext>
          </c:extLst>
        </c:ser>
        <c:ser>
          <c:idx val="25"/>
          <c:order val="25"/>
          <c:tx>
            <c:strRef>
              <c:f>'Mapa de riesgo CPR'!#REF!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CPR'!#REF!</c:f>
            </c:numRef>
          </c:xVal>
          <c:yVal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CPR'!#REF!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9-C590-ED40-BF29-AC7A374CC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-1522964320"/>
        <c:axId val="-1522973024"/>
      </c:bubbleChart>
      <c:valAx>
        <c:axId val="-1522964320"/>
        <c:scaling>
          <c:orientation val="minMax"/>
          <c:max val="6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73024"/>
        <c:crosses val="autoZero"/>
        <c:crossBetween val="midCat"/>
      </c:valAx>
      <c:valAx>
        <c:axId val="-1522973024"/>
        <c:scaling>
          <c:orientation val="minMax"/>
          <c:max val="6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64320"/>
        <c:crosses val="autoZero"/>
        <c:crossBetween val="midCat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200">
          <a:latin typeface="Raleway" pitchFamily="2" charset="0"/>
        </a:defRPr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353787</xdr:colOff>
      <xdr:row>2</xdr:row>
      <xdr:rowOff>190500</xdr:rowOff>
    </xdr:from>
    <xdr:to>
      <xdr:col>3</xdr:col>
      <xdr:colOff>239151</xdr:colOff>
      <xdr:row>3</xdr:row>
      <xdr:rowOff>207257</xdr:rowOff>
    </xdr:to>
    <xdr:pic>
      <xdr:nvPicPr>
        <xdr:cNvPr id="5" name="Imagen 4" descr="Icono&#10;&#10;Descripción generada automáticamente">
          <a:extLst>
            <a:ext uri="{FF2B5EF4-FFF2-40B4-BE49-F238E27FC236}">
              <a16:creationId xmlns="" xmlns:a16="http://schemas.microsoft.com/office/drawing/2014/main" id="{2FAC2E2E-7162-4A51-8872-C2CD4F52B4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062" y="352425"/>
          <a:ext cx="1990389" cy="5427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64405</xdr:colOff>
      <xdr:row>3</xdr:row>
      <xdr:rowOff>143327</xdr:rowOff>
    </xdr:from>
    <xdr:to>
      <xdr:col>17</xdr:col>
      <xdr:colOff>1476374</xdr:colOff>
      <xdr:row>24</xdr:row>
      <xdr:rowOff>292100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336176</xdr:colOff>
      <xdr:row>1</xdr:row>
      <xdr:rowOff>201706</xdr:rowOff>
    </xdr:from>
    <xdr:to>
      <xdr:col>3</xdr:col>
      <xdr:colOff>236668</xdr:colOff>
      <xdr:row>2</xdr:row>
      <xdr:rowOff>334879</xdr:rowOff>
    </xdr:to>
    <xdr:pic>
      <xdr:nvPicPr>
        <xdr:cNvPr id="5" name="Imagen 4" descr="Icono&#10;&#10;Descripción generada automáticamente">
          <a:extLst>
            <a:ext uri="{FF2B5EF4-FFF2-40B4-BE49-F238E27FC236}">
              <a16:creationId xmlns="" xmlns:a16="http://schemas.microsoft.com/office/drawing/2014/main" id="{ED33A858-CFFC-4C8C-9925-B06BEE9FD5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26" y="354106"/>
          <a:ext cx="1995992" cy="552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ga.puentes/Desktop/OCP-CPR-CSG/MATRICES%20DE%20RIESGO/OLGA/Matriz%20de%20riesgos%20Parte%202%20Proceso%2017065%20C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T61"/>
  <sheetViews>
    <sheetView topLeftCell="I1" zoomScale="90" zoomScaleNormal="90" zoomScalePageLayoutView="110" workbookViewId="0">
      <selection activeCell="O9" sqref="O9"/>
    </sheetView>
  </sheetViews>
  <sheetFormatPr baseColWidth="10" defaultColWidth="11.453125" defaultRowHeight="16" x14ac:dyDescent="0.35"/>
  <cols>
    <col min="1" max="1" width="5.7265625" style="18" customWidth="1"/>
    <col min="2" max="2" width="16.7265625" style="18" customWidth="1"/>
    <col min="3" max="3" width="14.81640625" style="18" customWidth="1"/>
    <col min="4" max="4" width="15.81640625" style="18" customWidth="1"/>
    <col min="5" max="5" width="17.453125" style="18" customWidth="1"/>
    <col min="6" max="6" width="25.7265625" style="18" customWidth="1"/>
    <col min="7" max="7" width="24.26953125" style="18" customWidth="1"/>
    <col min="8" max="8" width="25" style="18" customWidth="1"/>
    <col min="9" max="10" width="17.26953125" style="18" customWidth="1"/>
    <col min="11" max="11" width="10.7265625" style="18" customWidth="1"/>
    <col min="12" max="12" width="7.7265625" style="18" customWidth="1"/>
    <col min="13" max="13" width="10.7265625" style="18" customWidth="1"/>
    <col min="14" max="14" width="6" style="18" customWidth="1"/>
    <col min="15" max="15" width="5.81640625" style="18" customWidth="1"/>
    <col min="16" max="16" width="9" style="18" customWidth="1"/>
    <col min="17" max="17" width="14.1796875" style="18" customWidth="1"/>
    <col min="18" max="18" width="25.81640625" style="18" customWidth="1"/>
    <col min="19" max="19" width="28.81640625" style="18" customWidth="1"/>
    <col min="20" max="16384" width="11.453125" style="18"/>
  </cols>
  <sheetData>
    <row r="3" spans="1:20" s="9" customFormat="1" ht="41.25" customHeight="1" x14ac:dyDescent="0.35">
      <c r="A3" s="44"/>
      <c r="B3" s="45"/>
      <c r="C3" s="45"/>
      <c r="D3" s="45"/>
      <c r="E3" s="45" t="s">
        <v>293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9" t="s">
        <v>354</v>
      </c>
      <c r="T3" s="50"/>
    </row>
    <row r="4" spans="1:20" s="9" customFormat="1" ht="39.75" customHeight="1" x14ac:dyDescent="0.35">
      <c r="A4" s="44"/>
      <c r="B4" s="45"/>
      <c r="C4" s="45"/>
      <c r="D4" s="45"/>
      <c r="E4" s="10" t="s">
        <v>6</v>
      </c>
      <c r="F4" s="48" t="s">
        <v>294</v>
      </c>
      <c r="G4" s="48"/>
      <c r="H4" s="10" t="s">
        <v>8</v>
      </c>
      <c r="I4" s="48" t="s">
        <v>298</v>
      </c>
      <c r="J4" s="48"/>
      <c r="K4" s="48"/>
      <c r="L4" s="48"/>
      <c r="M4" s="48"/>
      <c r="N4" s="48"/>
      <c r="O4" s="48"/>
      <c r="P4" s="48"/>
      <c r="Q4" s="48"/>
      <c r="R4" s="48"/>
      <c r="S4" s="51"/>
      <c r="T4" s="51"/>
    </row>
    <row r="6" spans="1:20" ht="22" customHeight="1" x14ac:dyDescent="0.35">
      <c r="A6" s="46" t="s">
        <v>0</v>
      </c>
      <c r="B6" s="46" t="s">
        <v>46</v>
      </c>
      <c r="C6" s="46" t="s">
        <v>296</v>
      </c>
      <c r="D6" s="46" t="s">
        <v>295</v>
      </c>
      <c r="E6" s="47" t="s">
        <v>11</v>
      </c>
      <c r="F6" s="47"/>
      <c r="G6" s="47"/>
      <c r="H6" s="47"/>
      <c r="I6" s="47"/>
      <c r="J6" s="47"/>
      <c r="K6" s="47"/>
      <c r="L6" s="47" t="s">
        <v>12</v>
      </c>
      <c r="M6" s="47"/>
      <c r="N6" s="47"/>
      <c r="O6" s="47"/>
      <c r="P6" s="47" t="s">
        <v>13</v>
      </c>
      <c r="Q6" s="47"/>
      <c r="R6" s="47" t="s">
        <v>154</v>
      </c>
      <c r="S6" s="47"/>
    </row>
    <row r="7" spans="1:20" ht="13.5" customHeight="1" x14ac:dyDescent="0.35">
      <c r="A7" s="46"/>
      <c r="B7" s="46"/>
      <c r="C7" s="46"/>
      <c r="D7" s="46"/>
      <c r="E7" s="47"/>
      <c r="F7" s="47"/>
      <c r="G7" s="47"/>
      <c r="H7" s="47"/>
      <c r="I7" s="47"/>
      <c r="J7" s="47"/>
      <c r="K7" s="47"/>
      <c r="L7" s="47" t="s">
        <v>297</v>
      </c>
      <c r="M7" s="47"/>
      <c r="N7" s="47" t="s">
        <v>3</v>
      </c>
      <c r="O7" s="47"/>
      <c r="P7" s="47"/>
      <c r="Q7" s="47"/>
      <c r="R7" s="47"/>
      <c r="S7" s="47"/>
    </row>
    <row r="8" spans="1:20" ht="84.75" customHeight="1" x14ac:dyDescent="0.35">
      <c r="A8" s="46"/>
      <c r="B8" s="46"/>
      <c r="C8" s="46"/>
      <c r="D8" s="46"/>
      <c r="E8" s="11" t="s">
        <v>20</v>
      </c>
      <c r="F8" s="11" t="s">
        <v>2</v>
      </c>
      <c r="G8" s="11" t="s">
        <v>14</v>
      </c>
      <c r="H8" s="11" t="s">
        <v>9</v>
      </c>
      <c r="I8" s="12" t="s">
        <v>165</v>
      </c>
      <c r="J8" s="13" t="s">
        <v>92</v>
      </c>
      <c r="K8" s="11" t="s">
        <v>10</v>
      </c>
      <c r="L8" s="14" t="s">
        <v>89</v>
      </c>
      <c r="M8" s="14" t="s">
        <v>5</v>
      </c>
      <c r="N8" s="15" t="s">
        <v>80</v>
      </c>
      <c r="O8" s="16" t="s">
        <v>90</v>
      </c>
      <c r="P8" s="11" t="s">
        <v>1</v>
      </c>
      <c r="Q8" s="11" t="s">
        <v>31</v>
      </c>
      <c r="R8" s="11" t="s">
        <v>156</v>
      </c>
      <c r="S8" s="11" t="s">
        <v>157</v>
      </c>
    </row>
    <row r="9" spans="1:20" ht="64" x14ac:dyDescent="0.35">
      <c r="A9" s="19">
        <v>1</v>
      </c>
      <c r="B9" s="20" t="s">
        <v>96</v>
      </c>
      <c r="C9" s="20" t="s">
        <v>84</v>
      </c>
      <c r="D9" s="20" t="s">
        <v>41</v>
      </c>
      <c r="E9" s="19" t="s">
        <v>27</v>
      </c>
      <c r="F9" s="21" t="s">
        <v>88</v>
      </c>
      <c r="G9" s="19" t="s">
        <v>87</v>
      </c>
      <c r="H9" s="19" t="s">
        <v>91</v>
      </c>
      <c r="I9" s="22">
        <f>'Promedio NC'!C4/'Promedio NC'!$C$2</f>
        <v>0</v>
      </c>
      <c r="J9" s="23">
        <f>Eventos!C4+Eventos!F4+Eventos!I4</f>
        <v>0</v>
      </c>
      <c r="K9" s="19" t="s">
        <v>35</v>
      </c>
      <c r="L9" s="23">
        <v>1</v>
      </c>
      <c r="M9" s="23">
        <v>1</v>
      </c>
      <c r="N9" s="22">
        <f>IF(I9&gt;=0.71,5,IF(I9&gt;=0.51,4,IF(I9&gt;=0.21,3,IF(I9&gt;0,2,1))))</f>
        <v>1</v>
      </c>
      <c r="O9" s="24">
        <v>1</v>
      </c>
      <c r="P9" s="25">
        <f>(AVERAGE(L9:M9))*(AVERAGE(N9:O9))</f>
        <v>1</v>
      </c>
      <c r="Q9" s="26" t="str">
        <f>IF(P9&gt;15,"Crítico",IF(P9&gt;8,"Alto",IF(P9&gt;4,"Medio","Bajo")))</f>
        <v>Bajo</v>
      </c>
      <c r="R9" s="19" t="s">
        <v>170</v>
      </c>
      <c r="S9" s="19" t="s">
        <v>162</v>
      </c>
    </row>
    <row r="10" spans="1:20" ht="75" customHeight="1" x14ac:dyDescent="0.35">
      <c r="A10" s="19">
        <v>2</v>
      </c>
      <c r="B10" s="20" t="s">
        <v>97</v>
      </c>
      <c r="C10" s="20" t="s">
        <v>85</v>
      </c>
      <c r="D10" s="20" t="s">
        <v>41</v>
      </c>
      <c r="E10" s="19" t="s">
        <v>22</v>
      </c>
      <c r="F10" s="21" t="s">
        <v>86</v>
      </c>
      <c r="G10" s="19" t="s">
        <v>93</v>
      </c>
      <c r="H10" s="19" t="s">
        <v>94</v>
      </c>
      <c r="I10" s="22">
        <f>'Promedio NC'!C5/'Promedio NC'!$C$2</f>
        <v>2.9304029304029304E-2</v>
      </c>
      <c r="J10" s="23">
        <f>Eventos!C5+Eventos!F5+Eventos!I5</f>
        <v>0</v>
      </c>
      <c r="K10" s="19" t="s">
        <v>37</v>
      </c>
      <c r="L10" s="23">
        <v>3</v>
      </c>
      <c r="M10" s="23">
        <v>3</v>
      </c>
      <c r="N10" s="22">
        <f t="shared" ref="N10:N61" si="0">IF(I10&gt;=0.71,5,IF(I10&gt;=0.51,4,IF(I10&gt;=0.21,3,IF(I10&gt;0,2,1))))</f>
        <v>2</v>
      </c>
      <c r="O10" s="24">
        <v>1</v>
      </c>
      <c r="P10" s="25">
        <f t="shared" ref="P10:P61" si="1">(AVERAGE(L10:M10))*(AVERAGE(N10:O10))</f>
        <v>4.5</v>
      </c>
      <c r="Q10" s="26" t="str">
        <f t="shared" ref="Q10:Q61" si="2">IF(P10&gt;15,"Crítico",IF(P10&gt;8,"Alto",IF(P10&gt;4,"Medio","Bajo")))</f>
        <v>Medio</v>
      </c>
      <c r="R10" s="19" t="s">
        <v>171</v>
      </c>
      <c r="S10" s="19" t="s">
        <v>163</v>
      </c>
    </row>
    <row r="11" spans="1:20" ht="70.5" customHeight="1" x14ac:dyDescent="0.35">
      <c r="A11" s="19">
        <v>3</v>
      </c>
      <c r="B11" s="20" t="s">
        <v>98</v>
      </c>
      <c r="C11" s="20" t="s">
        <v>95</v>
      </c>
      <c r="D11" s="20" t="s">
        <v>41</v>
      </c>
      <c r="E11" s="19" t="s">
        <v>22</v>
      </c>
      <c r="F11" s="21" t="s">
        <v>99</v>
      </c>
      <c r="G11" s="19" t="s">
        <v>100</v>
      </c>
      <c r="H11" s="19" t="s">
        <v>142</v>
      </c>
      <c r="I11" s="22">
        <f>'Promedio NC'!C6/'Promedio NC'!$C$2</f>
        <v>1.4652014652014652E-2</v>
      </c>
      <c r="J11" s="23">
        <f>Eventos!C6+Eventos!F6+Eventos!I6</f>
        <v>0</v>
      </c>
      <c r="K11" s="19" t="s">
        <v>37</v>
      </c>
      <c r="L11" s="23">
        <v>5</v>
      </c>
      <c r="M11" s="23">
        <v>5</v>
      </c>
      <c r="N11" s="22">
        <f t="shared" si="0"/>
        <v>2</v>
      </c>
      <c r="O11" s="24">
        <v>1</v>
      </c>
      <c r="P11" s="25">
        <f t="shared" si="1"/>
        <v>7.5</v>
      </c>
      <c r="Q11" s="26" t="str">
        <f t="shared" si="2"/>
        <v>Medio</v>
      </c>
      <c r="R11" s="19" t="s">
        <v>171</v>
      </c>
      <c r="S11" s="19" t="s">
        <v>163</v>
      </c>
    </row>
    <row r="12" spans="1:20" ht="64" x14ac:dyDescent="0.35">
      <c r="A12" s="19">
        <v>4</v>
      </c>
      <c r="B12" s="20" t="s">
        <v>102</v>
      </c>
      <c r="C12" s="20" t="s">
        <v>105</v>
      </c>
      <c r="D12" s="20" t="s">
        <v>41</v>
      </c>
      <c r="E12" s="19" t="s">
        <v>42</v>
      </c>
      <c r="F12" s="21" t="s">
        <v>106</v>
      </c>
      <c r="G12" s="19" t="s">
        <v>87</v>
      </c>
      <c r="H12" s="19" t="s">
        <v>143</v>
      </c>
      <c r="I12" s="22">
        <f>'Promedio NC'!C7/'Promedio NC'!$C$2</f>
        <v>3.6630036630036632E-2</v>
      </c>
      <c r="J12" s="23">
        <f>Eventos!C7+Eventos!F7+Eventos!I7</f>
        <v>0</v>
      </c>
      <c r="K12" s="19" t="s">
        <v>37</v>
      </c>
      <c r="L12" s="23">
        <v>2</v>
      </c>
      <c r="M12" s="23">
        <v>1</v>
      </c>
      <c r="N12" s="22">
        <f t="shared" si="0"/>
        <v>2</v>
      </c>
      <c r="O12" s="24">
        <v>1</v>
      </c>
      <c r="P12" s="25">
        <f t="shared" si="1"/>
        <v>2.25</v>
      </c>
      <c r="Q12" s="26" t="str">
        <f t="shared" si="2"/>
        <v>Bajo</v>
      </c>
      <c r="R12" s="19" t="s">
        <v>175</v>
      </c>
      <c r="S12" s="19" t="s">
        <v>162</v>
      </c>
    </row>
    <row r="13" spans="1:20" ht="144" x14ac:dyDescent="0.35">
      <c r="A13" s="19">
        <v>5</v>
      </c>
      <c r="B13" s="20" t="s">
        <v>102</v>
      </c>
      <c r="C13" s="20" t="s">
        <v>101</v>
      </c>
      <c r="D13" s="20" t="s">
        <v>41</v>
      </c>
      <c r="E13" s="19" t="s">
        <v>27</v>
      </c>
      <c r="F13" s="21" t="s">
        <v>61</v>
      </c>
      <c r="G13" s="19" t="s">
        <v>47</v>
      </c>
      <c r="H13" s="19" t="s">
        <v>66</v>
      </c>
      <c r="I13" s="22">
        <f>'Promedio NC'!C8/'Promedio NC'!$C$2</f>
        <v>0</v>
      </c>
      <c r="J13" s="23">
        <f>Eventos!C8+Eventos!F8+Eventos!I8</f>
        <v>0</v>
      </c>
      <c r="K13" s="19" t="s">
        <v>35</v>
      </c>
      <c r="L13" s="23">
        <v>5</v>
      </c>
      <c r="M13" s="23">
        <v>5</v>
      </c>
      <c r="N13" s="22">
        <f t="shared" si="0"/>
        <v>1</v>
      </c>
      <c r="O13" s="24">
        <v>1</v>
      </c>
      <c r="P13" s="25">
        <f t="shared" si="1"/>
        <v>5</v>
      </c>
      <c r="Q13" s="26" t="str">
        <f t="shared" si="2"/>
        <v>Medio</v>
      </c>
      <c r="R13" s="19" t="s">
        <v>173</v>
      </c>
      <c r="S13" s="19" t="s">
        <v>163</v>
      </c>
    </row>
    <row r="14" spans="1:20" ht="121.5" customHeight="1" x14ac:dyDescent="0.35">
      <c r="A14" s="19">
        <v>6</v>
      </c>
      <c r="B14" s="20" t="s">
        <v>102</v>
      </c>
      <c r="C14" s="20" t="s">
        <v>101</v>
      </c>
      <c r="D14" s="20" t="s">
        <v>41</v>
      </c>
      <c r="E14" s="19" t="s">
        <v>22</v>
      </c>
      <c r="F14" s="21" t="s">
        <v>48</v>
      </c>
      <c r="G14" s="19" t="s">
        <v>47</v>
      </c>
      <c r="H14" s="19" t="s">
        <v>66</v>
      </c>
      <c r="I14" s="22">
        <f>'Promedio NC'!C9/'Promedio NC'!$C$2</f>
        <v>0</v>
      </c>
      <c r="J14" s="23">
        <f>Eventos!C9+Eventos!F9+Eventos!I9</f>
        <v>2</v>
      </c>
      <c r="K14" s="19" t="s">
        <v>35</v>
      </c>
      <c r="L14" s="23">
        <v>5</v>
      </c>
      <c r="M14" s="23">
        <v>5</v>
      </c>
      <c r="N14" s="22">
        <f t="shared" si="0"/>
        <v>1</v>
      </c>
      <c r="O14" s="24">
        <v>1</v>
      </c>
      <c r="P14" s="25">
        <f t="shared" si="1"/>
        <v>5</v>
      </c>
      <c r="Q14" s="26" t="str">
        <f t="shared" si="2"/>
        <v>Medio</v>
      </c>
      <c r="R14" s="19" t="s">
        <v>173</v>
      </c>
      <c r="S14" s="19" t="s">
        <v>163</v>
      </c>
    </row>
    <row r="15" spans="1:20" ht="120.75" customHeight="1" x14ac:dyDescent="0.35">
      <c r="A15" s="19">
        <v>7</v>
      </c>
      <c r="B15" s="20" t="s">
        <v>102</v>
      </c>
      <c r="C15" s="20" t="s">
        <v>101</v>
      </c>
      <c r="D15" s="20" t="s">
        <v>41</v>
      </c>
      <c r="E15" s="19" t="s">
        <v>27</v>
      </c>
      <c r="F15" s="21" t="s">
        <v>50</v>
      </c>
      <c r="G15" s="19" t="s">
        <v>47</v>
      </c>
      <c r="H15" s="19" t="s">
        <v>66</v>
      </c>
      <c r="I15" s="22">
        <f>'Promedio NC'!C10/'Promedio NC'!$C$2</f>
        <v>0</v>
      </c>
      <c r="J15" s="23">
        <f>Eventos!C10+Eventos!F10+Eventos!I10</f>
        <v>2</v>
      </c>
      <c r="K15" s="19" t="s">
        <v>35</v>
      </c>
      <c r="L15" s="23">
        <v>5</v>
      </c>
      <c r="M15" s="23">
        <v>5</v>
      </c>
      <c r="N15" s="22">
        <f t="shared" si="0"/>
        <v>1</v>
      </c>
      <c r="O15" s="24">
        <v>1</v>
      </c>
      <c r="P15" s="25">
        <f t="shared" si="1"/>
        <v>5</v>
      </c>
      <c r="Q15" s="26" t="str">
        <f t="shared" si="2"/>
        <v>Medio</v>
      </c>
      <c r="R15" s="19" t="s">
        <v>173</v>
      </c>
      <c r="S15" s="19" t="s">
        <v>163</v>
      </c>
    </row>
    <row r="16" spans="1:20" ht="160" x14ac:dyDescent="0.35">
      <c r="A16" s="19">
        <v>8</v>
      </c>
      <c r="B16" s="20" t="s">
        <v>104</v>
      </c>
      <c r="C16" s="20" t="s">
        <v>53</v>
      </c>
      <c r="D16" s="20" t="s">
        <v>41</v>
      </c>
      <c r="E16" s="19" t="s">
        <v>22</v>
      </c>
      <c r="F16" s="21" t="s">
        <v>51</v>
      </c>
      <c r="G16" s="19" t="s">
        <v>47</v>
      </c>
      <c r="H16" s="19" t="s">
        <v>67</v>
      </c>
      <c r="I16" s="22">
        <f>'Promedio NC'!C11/'Promedio NC'!$C$2</f>
        <v>1.4652014652014652E-2</v>
      </c>
      <c r="J16" s="23">
        <f>Eventos!C11+Eventos!F11+Eventos!I11</f>
        <v>0</v>
      </c>
      <c r="K16" s="19" t="s">
        <v>37</v>
      </c>
      <c r="L16" s="23">
        <v>5</v>
      </c>
      <c r="M16" s="23">
        <v>5</v>
      </c>
      <c r="N16" s="22">
        <f t="shared" si="0"/>
        <v>2</v>
      </c>
      <c r="O16" s="24">
        <v>1</v>
      </c>
      <c r="P16" s="25">
        <f t="shared" si="1"/>
        <v>7.5</v>
      </c>
      <c r="Q16" s="26" t="str">
        <f t="shared" si="2"/>
        <v>Medio</v>
      </c>
      <c r="R16" s="19" t="s">
        <v>171</v>
      </c>
      <c r="S16" s="19" t="s">
        <v>163</v>
      </c>
    </row>
    <row r="17" spans="1:19" ht="160" x14ac:dyDescent="0.35">
      <c r="A17" s="19">
        <v>9</v>
      </c>
      <c r="B17" s="20" t="s">
        <v>104</v>
      </c>
      <c r="C17" s="20" t="s">
        <v>53</v>
      </c>
      <c r="D17" s="20" t="s">
        <v>41</v>
      </c>
      <c r="E17" s="19" t="s">
        <v>22</v>
      </c>
      <c r="F17" s="21" t="s">
        <v>75</v>
      </c>
      <c r="G17" s="19" t="s">
        <v>47</v>
      </c>
      <c r="H17" s="19" t="s">
        <v>67</v>
      </c>
      <c r="I17" s="22">
        <f>'Promedio NC'!C12/'Promedio NC'!$C$2</f>
        <v>3.663003663003663E-3</v>
      </c>
      <c r="J17" s="23">
        <f>Eventos!C12+Eventos!F12+Eventos!I12</f>
        <v>0</v>
      </c>
      <c r="K17" s="19" t="s">
        <v>44</v>
      </c>
      <c r="L17" s="23">
        <v>5</v>
      </c>
      <c r="M17" s="23">
        <v>5</v>
      </c>
      <c r="N17" s="22">
        <f t="shared" si="0"/>
        <v>2</v>
      </c>
      <c r="O17" s="24">
        <v>1</v>
      </c>
      <c r="P17" s="25">
        <f t="shared" si="1"/>
        <v>7.5</v>
      </c>
      <c r="Q17" s="26" t="str">
        <f t="shared" si="2"/>
        <v>Medio</v>
      </c>
      <c r="R17" s="19" t="s">
        <v>173</v>
      </c>
      <c r="S17" s="19" t="s">
        <v>163</v>
      </c>
    </row>
    <row r="18" spans="1:19" ht="64" x14ac:dyDescent="0.35">
      <c r="A18" s="19">
        <v>10</v>
      </c>
      <c r="B18" s="20" t="s">
        <v>104</v>
      </c>
      <c r="C18" s="20" t="s">
        <v>53</v>
      </c>
      <c r="D18" s="20" t="s">
        <v>41</v>
      </c>
      <c r="E18" s="19" t="s">
        <v>42</v>
      </c>
      <c r="F18" s="27" t="s">
        <v>166</v>
      </c>
      <c r="G18" s="28" t="s">
        <v>167</v>
      </c>
      <c r="H18" s="28" t="s">
        <v>168</v>
      </c>
      <c r="I18" s="22">
        <f>'Promedio NC'!C13/'Promedio NC'!$C$2</f>
        <v>0</v>
      </c>
      <c r="J18" s="23">
        <f>Eventos!C13+Eventos!F13+Eventos!I13</f>
        <v>0</v>
      </c>
      <c r="K18" s="19" t="s">
        <v>44</v>
      </c>
      <c r="L18" s="23">
        <v>1</v>
      </c>
      <c r="M18" s="23">
        <v>1</v>
      </c>
      <c r="N18" s="22">
        <f t="shared" si="0"/>
        <v>1</v>
      </c>
      <c r="O18" s="24">
        <v>1</v>
      </c>
      <c r="P18" s="25">
        <f t="shared" si="1"/>
        <v>1</v>
      </c>
      <c r="Q18" s="26" t="str">
        <f t="shared" si="2"/>
        <v>Bajo</v>
      </c>
      <c r="R18" s="19" t="s">
        <v>171</v>
      </c>
      <c r="S18" s="19" t="s">
        <v>163</v>
      </c>
    </row>
    <row r="19" spans="1:19" ht="96" x14ac:dyDescent="0.35">
      <c r="A19" s="19">
        <v>11</v>
      </c>
      <c r="B19" s="20" t="s">
        <v>52</v>
      </c>
      <c r="C19" s="20" t="s">
        <v>54</v>
      </c>
      <c r="D19" s="20" t="s">
        <v>41</v>
      </c>
      <c r="E19" s="19" t="s">
        <v>22</v>
      </c>
      <c r="F19" s="21" t="s">
        <v>59</v>
      </c>
      <c r="G19" s="19" t="s">
        <v>47</v>
      </c>
      <c r="H19" s="19" t="s">
        <v>58</v>
      </c>
      <c r="I19" s="22">
        <f>'Promedio NC'!C14/'Promedio NC'!$C$2</f>
        <v>0</v>
      </c>
      <c r="J19" s="23">
        <f>Eventos!C14+Eventos!F14+Eventos!I14</f>
        <v>0</v>
      </c>
      <c r="K19" s="19" t="s">
        <v>37</v>
      </c>
      <c r="L19" s="23">
        <v>4</v>
      </c>
      <c r="M19" s="23">
        <v>4</v>
      </c>
      <c r="N19" s="22">
        <f t="shared" si="0"/>
        <v>1</v>
      </c>
      <c r="O19" s="24">
        <v>1</v>
      </c>
      <c r="P19" s="25">
        <f t="shared" si="1"/>
        <v>4</v>
      </c>
      <c r="Q19" s="26" t="str">
        <f t="shared" si="2"/>
        <v>Bajo</v>
      </c>
      <c r="R19" s="19" t="s">
        <v>173</v>
      </c>
      <c r="S19" s="19" t="s">
        <v>163</v>
      </c>
    </row>
    <row r="20" spans="1:19" ht="112.5" customHeight="1" x14ac:dyDescent="0.35">
      <c r="A20" s="19">
        <v>12</v>
      </c>
      <c r="B20" s="20" t="s">
        <v>56</v>
      </c>
      <c r="C20" s="20" t="s">
        <v>55</v>
      </c>
      <c r="D20" s="20" t="s">
        <v>41</v>
      </c>
      <c r="E20" s="19" t="s">
        <v>42</v>
      </c>
      <c r="F20" s="21" t="s">
        <v>57</v>
      </c>
      <c r="G20" s="19" t="s">
        <v>60</v>
      </c>
      <c r="H20" s="19" t="s">
        <v>179</v>
      </c>
      <c r="I20" s="22">
        <f>'Promedio NC'!C15/'Promedio NC'!$C$2</f>
        <v>0</v>
      </c>
      <c r="J20" s="23">
        <f>Eventos!C15+Eventos!F15+Eventos!I15</f>
        <v>0</v>
      </c>
      <c r="K20" s="19" t="s">
        <v>36</v>
      </c>
      <c r="L20" s="23">
        <v>3</v>
      </c>
      <c r="M20" s="23">
        <v>5</v>
      </c>
      <c r="N20" s="22">
        <f t="shared" si="0"/>
        <v>1</v>
      </c>
      <c r="O20" s="24">
        <v>1</v>
      </c>
      <c r="P20" s="25">
        <f t="shared" si="1"/>
        <v>4</v>
      </c>
      <c r="Q20" s="26" t="str">
        <f t="shared" si="2"/>
        <v>Bajo</v>
      </c>
      <c r="R20" s="19" t="s">
        <v>171</v>
      </c>
      <c r="S20" s="19" t="s">
        <v>163</v>
      </c>
    </row>
    <row r="21" spans="1:19" ht="84" customHeight="1" x14ac:dyDescent="0.35">
      <c r="A21" s="19">
        <v>13</v>
      </c>
      <c r="B21" s="20" t="s">
        <v>62</v>
      </c>
      <c r="C21" s="20" t="s">
        <v>63</v>
      </c>
      <c r="D21" s="29" t="s">
        <v>41</v>
      </c>
      <c r="E21" s="19" t="s">
        <v>42</v>
      </c>
      <c r="F21" s="21" t="s">
        <v>64</v>
      </c>
      <c r="G21" s="19" t="s">
        <v>65</v>
      </c>
      <c r="H21" s="19" t="s">
        <v>72</v>
      </c>
      <c r="I21" s="22">
        <f>'Promedio NC'!C16/'Promedio NC'!$C$2</f>
        <v>1.098901098901099E-2</v>
      </c>
      <c r="J21" s="23">
        <f>Eventos!C16+Eventos!F16+Eventos!I16</f>
        <v>0</v>
      </c>
      <c r="K21" s="19" t="s">
        <v>36</v>
      </c>
      <c r="L21" s="23">
        <v>3</v>
      </c>
      <c r="M21" s="23">
        <v>4</v>
      </c>
      <c r="N21" s="22">
        <f t="shared" si="0"/>
        <v>2</v>
      </c>
      <c r="O21" s="24">
        <v>1</v>
      </c>
      <c r="P21" s="25">
        <f t="shared" si="1"/>
        <v>5.25</v>
      </c>
      <c r="Q21" s="26" t="str">
        <f t="shared" si="2"/>
        <v>Medio</v>
      </c>
      <c r="R21" s="19" t="s">
        <v>176</v>
      </c>
      <c r="S21" s="19" t="s">
        <v>162</v>
      </c>
    </row>
    <row r="22" spans="1:19" ht="57.75" customHeight="1" x14ac:dyDescent="0.35">
      <c r="A22" s="19">
        <v>14</v>
      </c>
      <c r="B22" s="20" t="s">
        <v>164</v>
      </c>
      <c r="C22" s="20" t="s">
        <v>108</v>
      </c>
      <c r="D22" s="29" t="s">
        <v>41</v>
      </c>
      <c r="E22" s="19" t="s">
        <v>42</v>
      </c>
      <c r="F22" s="21" t="s">
        <v>169</v>
      </c>
      <c r="G22" s="19" t="s">
        <v>109</v>
      </c>
      <c r="H22" s="19" t="s">
        <v>110</v>
      </c>
      <c r="I22" s="22">
        <f>'Promedio NC'!C17/'Promedio NC'!$C$2</f>
        <v>3.663003663003663E-3</v>
      </c>
      <c r="J22" s="23">
        <f>Eventos!C17+Eventos!F17+Eventos!I17</f>
        <v>0</v>
      </c>
      <c r="K22" s="19" t="s">
        <v>36</v>
      </c>
      <c r="L22" s="23">
        <v>2</v>
      </c>
      <c r="M22" s="23">
        <v>1</v>
      </c>
      <c r="N22" s="22">
        <f t="shared" si="0"/>
        <v>2</v>
      </c>
      <c r="O22" s="24">
        <v>1</v>
      </c>
      <c r="P22" s="25">
        <f t="shared" si="1"/>
        <v>2.25</v>
      </c>
      <c r="Q22" s="26" t="str">
        <f t="shared" si="2"/>
        <v>Bajo</v>
      </c>
      <c r="R22" s="19" t="s">
        <v>170</v>
      </c>
      <c r="S22" s="19" t="s">
        <v>162</v>
      </c>
    </row>
    <row r="23" spans="1:19" ht="54.75" customHeight="1" x14ac:dyDescent="0.35">
      <c r="A23" s="19">
        <v>15</v>
      </c>
      <c r="B23" s="20" t="s">
        <v>107</v>
      </c>
      <c r="C23" s="20" t="s">
        <v>111</v>
      </c>
      <c r="D23" s="29" t="s">
        <v>41</v>
      </c>
      <c r="E23" s="19" t="s">
        <v>42</v>
      </c>
      <c r="F23" s="21" t="s">
        <v>112</v>
      </c>
      <c r="G23" s="19" t="s">
        <v>87</v>
      </c>
      <c r="H23" s="19" t="s">
        <v>113</v>
      </c>
      <c r="I23" s="22">
        <f>'Promedio NC'!C18/'Promedio NC'!$C$2</f>
        <v>1.098901098901099E-2</v>
      </c>
      <c r="J23" s="23">
        <f>Eventos!C18+Eventos!F18+Eventos!I18</f>
        <v>0</v>
      </c>
      <c r="K23" s="19" t="s">
        <v>36</v>
      </c>
      <c r="L23" s="23">
        <v>2</v>
      </c>
      <c r="M23" s="23">
        <v>1</v>
      </c>
      <c r="N23" s="22">
        <f t="shared" si="0"/>
        <v>2</v>
      </c>
      <c r="O23" s="24">
        <v>1</v>
      </c>
      <c r="P23" s="25">
        <f t="shared" si="1"/>
        <v>2.25</v>
      </c>
      <c r="Q23" s="26" t="str">
        <f t="shared" si="2"/>
        <v>Bajo</v>
      </c>
      <c r="R23" s="19" t="s">
        <v>171</v>
      </c>
      <c r="S23" s="19" t="s">
        <v>163</v>
      </c>
    </row>
    <row r="24" spans="1:19" ht="95.25" customHeight="1" x14ac:dyDescent="0.35">
      <c r="A24" s="19">
        <v>16</v>
      </c>
      <c r="B24" s="20" t="s">
        <v>114</v>
      </c>
      <c r="C24" s="20" t="s">
        <v>115</v>
      </c>
      <c r="D24" s="29" t="s">
        <v>41</v>
      </c>
      <c r="E24" s="19" t="s">
        <v>42</v>
      </c>
      <c r="F24" s="21" t="s">
        <v>73</v>
      </c>
      <c r="G24" s="19" t="s">
        <v>69</v>
      </c>
      <c r="H24" s="19" t="s">
        <v>68</v>
      </c>
      <c r="I24" s="22">
        <f>'Promedio NC'!C19/'Promedio NC'!$C$2</f>
        <v>1.8315018315018316E-2</v>
      </c>
      <c r="J24" s="23">
        <f>Eventos!C19+Eventos!F19+Eventos!I19</f>
        <v>0</v>
      </c>
      <c r="K24" s="19" t="s">
        <v>36</v>
      </c>
      <c r="L24" s="23">
        <v>5</v>
      </c>
      <c r="M24" s="23">
        <v>5</v>
      </c>
      <c r="N24" s="22">
        <f t="shared" si="0"/>
        <v>2</v>
      </c>
      <c r="O24" s="24">
        <v>1</v>
      </c>
      <c r="P24" s="25">
        <f t="shared" si="1"/>
        <v>7.5</v>
      </c>
      <c r="Q24" s="26" t="str">
        <f t="shared" si="2"/>
        <v>Medio</v>
      </c>
      <c r="R24" s="19" t="s">
        <v>171</v>
      </c>
      <c r="S24" s="19" t="s">
        <v>163</v>
      </c>
    </row>
    <row r="25" spans="1:19" ht="130" customHeight="1" x14ac:dyDescent="0.35">
      <c r="A25" s="19">
        <v>17</v>
      </c>
      <c r="B25" s="20" t="s">
        <v>114</v>
      </c>
      <c r="C25" s="20" t="s">
        <v>115</v>
      </c>
      <c r="D25" s="29" t="s">
        <v>41</v>
      </c>
      <c r="E25" s="19" t="s">
        <v>42</v>
      </c>
      <c r="F25" s="21" t="s">
        <v>70</v>
      </c>
      <c r="G25" s="19" t="s">
        <v>69</v>
      </c>
      <c r="H25" s="19" t="s">
        <v>71</v>
      </c>
      <c r="I25" s="22">
        <f>'Promedio NC'!C20/'Promedio NC'!$C$2</f>
        <v>0.10989010989010989</v>
      </c>
      <c r="J25" s="23">
        <f>Eventos!C20+Eventos!F20+Eventos!I20</f>
        <v>0</v>
      </c>
      <c r="K25" s="19" t="s">
        <v>36</v>
      </c>
      <c r="L25" s="23">
        <v>5</v>
      </c>
      <c r="M25" s="23">
        <v>5</v>
      </c>
      <c r="N25" s="22">
        <f t="shared" si="0"/>
        <v>2</v>
      </c>
      <c r="O25" s="24">
        <v>1</v>
      </c>
      <c r="P25" s="25">
        <f t="shared" si="1"/>
        <v>7.5</v>
      </c>
      <c r="Q25" s="26" t="str">
        <f t="shared" si="2"/>
        <v>Medio</v>
      </c>
      <c r="R25" s="19" t="s">
        <v>171</v>
      </c>
      <c r="S25" s="19" t="s">
        <v>163</v>
      </c>
    </row>
    <row r="26" spans="1:19" ht="117" customHeight="1" x14ac:dyDescent="0.35">
      <c r="A26" s="19">
        <v>18</v>
      </c>
      <c r="B26" s="20" t="s">
        <v>117</v>
      </c>
      <c r="C26" s="20" t="s">
        <v>116</v>
      </c>
      <c r="D26" s="29" t="s">
        <v>41</v>
      </c>
      <c r="E26" s="19" t="s">
        <v>42</v>
      </c>
      <c r="F26" s="21" t="s">
        <v>118</v>
      </c>
      <c r="G26" s="19" t="s">
        <v>144</v>
      </c>
      <c r="H26" s="19" t="s">
        <v>119</v>
      </c>
      <c r="I26" s="22">
        <f>'Promedio NC'!C21/'Promedio NC'!$C$2</f>
        <v>5.8608058608058608E-2</v>
      </c>
      <c r="J26" s="23">
        <f>Eventos!C21+Eventos!F21+Eventos!I21</f>
        <v>0</v>
      </c>
      <c r="K26" s="19" t="s">
        <v>36</v>
      </c>
      <c r="L26" s="23">
        <v>5</v>
      </c>
      <c r="M26" s="23">
        <v>5</v>
      </c>
      <c r="N26" s="22">
        <f t="shared" si="0"/>
        <v>2</v>
      </c>
      <c r="O26" s="24">
        <v>1</v>
      </c>
      <c r="P26" s="25">
        <f t="shared" si="1"/>
        <v>7.5</v>
      </c>
      <c r="Q26" s="26" t="str">
        <f t="shared" si="2"/>
        <v>Medio</v>
      </c>
      <c r="R26" s="19" t="s">
        <v>171</v>
      </c>
      <c r="S26" s="19" t="s">
        <v>162</v>
      </c>
    </row>
    <row r="27" spans="1:19" ht="82" customHeight="1" x14ac:dyDescent="0.35">
      <c r="A27" s="19">
        <v>19</v>
      </c>
      <c r="B27" s="36" t="s">
        <v>180</v>
      </c>
      <c r="C27" s="36" t="s">
        <v>181</v>
      </c>
      <c r="D27" s="36" t="s">
        <v>41</v>
      </c>
      <c r="E27" s="36" t="s">
        <v>27</v>
      </c>
      <c r="F27" s="21" t="s">
        <v>182</v>
      </c>
      <c r="G27" s="36" t="s">
        <v>183</v>
      </c>
      <c r="H27" s="36" t="s">
        <v>184</v>
      </c>
      <c r="I27" s="22">
        <f>'Promedio NC'!C22/'Promedio NC'!$C$2</f>
        <v>4.3956043956043959E-2</v>
      </c>
      <c r="J27" s="23">
        <f>Eventos!C22+Eventos!F22+Eventos!I22</f>
        <v>0</v>
      </c>
      <c r="K27" s="36" t="s">
        <v>36</v>
      </c>
      <c r="L27" s="23">
        <v>5</v>
      </c>
      <c r="M27" s="23">
        <v>4</v>
      </c>
      <c r="N27" s="22">
        <f>IF(I27&gt;=0.71,5,IF(I27&gt;=0.51,4,IF(I27&gt;=0.21,3,IF(I27&gt;0,2,1))))</f>
        <v>2</v>
      </c>
      <c r="O27" s="24">
        <v>1</v>
      </c>
      <c r="P27" s="37">
        <f>(AVERAGE(L27:M27))*(AVERAGE(N27:O27))</f>
        <v>6.75</v>
      </c>
      <c r="Q27" s="26" t="str">
        <f t="shared" si="2"/>
        <v>Medio</v>
      </c>
      <c r="R27" s="38" t="s">
        <v>171</v>
      </c>
      <c r="S27" s="38" t="s">
        <v>162</v>
      </c>
    </row>
    <row r="28" spans="1:19" ht="110.15" customHeight="1" x14ac:dyDescent="0.35">
      <c r="A28" s="19">
        <v>20</v>
      </c>
      <c r="B28" s="36" t="s">
        <v>185</v>
      </c>
      <c r="C28" s="36" t="s">
        <v>186</v>
      </c>
      <c r="D28" s="36" t="s">
        <v>41</v>
      </c>
      <c r="E28" s="36" t="s">
        <v>22</v>
      </c>
      <c r="F28" s="21" t="s">
        <v>187</v>
      </c>
      <c r="G28" s="36" t="s">
        <v>188</v>
      </c>
      <c r="H28" s="36" t="s">
        <v>189</v>
      </c>
      <c r="I28" s="22">
        <f>'Promedio NC'!C23/'Promedio NC'!$C$2</f>
        <v>1.8315018315018316E-2</v>
      </c>
      <c r="J28" s="23">
        <f>Eventos!C23+Eventos!F23+Eventos!I23</f>
        <v>2</v>
      </c>
      <c r="K28" s="36" t="s">
        <v>37</v>
      </c>
      <c r="L28" s="23">
        <v>5</v>
      </c>
      <c r="M28" s="23">
        <v>5</v>
      </c>
      <c r="N28" s="22">
        <f t="shared" ref="N28:N53" si="3">IF(I28&gt;=0.71,5,IF(I28&gt;=0.51,4,IF(I28&gt;=0.21,3,IF(I28&gt;0,2,1))))</f>
        <v>2</v>
      </c>
      <c r="O28" s="24">
        <v>5</v>
      </c>
      <c r="P28" s="37">
        <f t="shared" ref="P28:P53" si="4">(AVERAGE(L28:M28))*(AVERAGE(N28:O28))</f>
        <v>17.5</v>
      </c>
      <c r="Q28" s="26" t="str">
        <f t="shared" si="2"/>
        <v>Crítico</v>
      </c>
      <c r="R28" s="38" t="s">
        <v>171</v>
      </c>
      <c r="S28" s="38" t="s">
        <v>163</v>
      </c>
    </row>
    <row r="29" spans="1:19" ht="98.15" customHeight="1" x14ac:dyDescent="0.35">
      <c r="A29" s="19">
        <v>21</v>
      </c>
      <c r="B29" s="36" t="s">
        <v>190</v>
      </c>
      <c r="C29" s="36" t="s">
        <v>191</v>
      </c>
      <c r="D29" s="36" t="s">
        <v>41</v>
      </c>
      <c r="E29" s="36" t="s">
        <v>22</v>
      </c>
      <c r="F29" s="21" t="s">
        <v>192</v>
      </c>
      <c r="G29" s="36" t="s">
        <v>193</v>
      </c>
      <c r="H29" s="36" t="s">
        <v>189</v>
      </c>
      <c r="I29" s="22">
        <f>'Promedio NC'!C24/'Promedio NC'!$C$2</f>
        <v>1.8315018315018316E-2</v>
      </c>
      <c r="J29" s="23">
        <f>Eventos!C24+Eventos!F24+Eventos!I24</f>
        <v>2</v>
      </c>
      <c r="K29" s="36" t="s">
        <v>37</v>
      </c>
      <c r="L29" s="23">
        <v>4</v>
      </c>
      <c r="M29" s="23">
        <v>4</v>
      </c>
      <c r="N29" s="22">
        <f t="shared" si="3"/>
        <v>2</v>
      </c>
      <c r="O29" s="24">
        <v>1</v>
      </c>
      <c r="P29" s="37">
        <f t="shared" si="4"/>
        <v>6</v>
      </c>
      <c r="Q29" s="26" t="str">
        <f t="shared" si="2"/>
        <v>Medio</v>
      </c>
      <c r="R29" s="38" t="s">
        <v>171</v>
      </c>
      <c r="S29" s="38" t="s">
        <v>163</v>
      </c>
    </row>
    <row r="30" spans="1:19" ht="82" customHeight="1" x14ac:dyDescent="0.35">
      <c r="A30" s="19">
        <v>22</v>
      </c>
      <c r="B30" s="36" t="s">
        <v>194</v>
      </c>
      <c r="C30" s="36" t="s">
        <v>191</v>
      </c>
      <c r="D30" s="36" t="s">
        <v>41</v>
      </c>
      <c r="E30" s="36" t="s">
        <v>42</v>
      </c>
      <c r="F30" s="21" t="s">
        <v>195</v>
      </c>
      <c r="G30" s="36" t="s">
        <v>196</v>
      </c>
      <c r="H30" s="36" t="s">
        <v>189</v>
      </c>
      <c r="I30" s="22">
        <f>'Promedio NC'!C25/'Promedio NC'!$C$2</f>
        <v>1.8315018315018316E-2</v>
      </c>
      <c r="J30" s="23">
        <f>Eventos!C25+Eventos!F25+Eventos!I25</f>
        <v>0</v>
      </c>
      <c r="K30" s="36" t="s">
        <v>37</v>
      </c>
      <c r="L30" s="23">
        <v>4</v>
      </c>
      <c r="M30" s="23">
        <v>3</v>
      </c>
      <c r="N30" s="22">
        <f t="shared" si="3"/>
        <v>2</v>
      </c>
      <c r="O30" s="24">
        <v>1</v>
      </c>
      <c r="P30" s="37">
        <f t="shared" si="4"/>
        <v>5.25</v>
      </c>
      <c r="Q30" s="26" t="str">
        <f t="shared" si="2"/>
        <v>Medio</v>
      </c>
      <c r="R30" s="38" t="s">
        <v>171</v>
      </c>
      <c r="S30" s="38" t="s">
        <v>163</v>
      </c>
    </row>
    <row r="31" spans="1:19" ht="82" customHeight="1" x14ac:dyDescent="0.35">
      <c r="A31" s="19">
        <v>23</v>
      </c>
      <c r="B31" s="36" t="s">
        <v>197</v>
      </c>
      <c r="C31" s="36" t="s">
        <v>198</v>
      </c>
      <c r="D31" s="36" t="s">
        <v>41</v>
      </c>
      <c r="E31" s="36" t="s">
        <v>42</v>
      </c>
      <c r="F31" s="21" t="s">
        <v>199</v>
      </c>
      <c r="G31" s="36" t="s">
        <v>200</v>
      </c>
      <c r="H31" s="36" t="s">
        <v>201</v>
      </c>
      <c r="I31" s="22">
        <f>'Promedio NC'!C26/'Promedio NC'!$C$2</f>
        <v>4.0293040293040296E-2</v>
      </c>
      <c r="J31" s="23">
        <f>Eventos!C26+Eventos!F26+Eventos!I26</f>
        <v>3</v>
      </c>
      <c r="K31" s="36" t="s">
        <v>36</v>
      </c>
      <c r="L31" s="23">
        <v>1</v>
      </c>
      <c r="M31" s="23">
        <v>3</v>
      </c>
      <c r="N31" s="22">
        <f t="shared" si="3"/>
        <v>2</v>
      </c>
      <c r="O31" s="24">
        <v>1</v>
      </c>
      <c r="P31" s="37">
        <f>(AVERAGE(L31:M31))*(AVERAGE(N31:O31))</f>
        <v>3</v>
      </c>
      <c r="Q31" s="26" t="str">
        <f t="shared" si="2"/>
        <v>Bajo</v>
      </c>
      <c r="R31" s="38" t="s">
        <v>171</v>
      </c>
      <c r="S31" s="38" t="s">
        <v>163</v>
      </c>
    </row>
    <row r="32" spans="1:19" ht="72" customHeight="1" x14ac:dyDescent="0.35">
      <c r="A32" s="19">
        <v>24</v>
      </c>
      <c r="B32" s="36" t="s">
        <v>202</v>
      </c>
      <c r="C32" s="36" t="s">
        <v>203</v>
      </c>
      <c r="D32" s="36" t="s">
        <v>41</v>
      </c>
      <c r="E32" s="36" t="s">
        <v>42</v>
      </c>
      <c r="F32" s="21" t="s">
        <v>204</v>
      </c>
      <c r="G32" s="36" t="s">
        <v>205</v>
      </c>
      <c r="H32" s="36" t="s">
        <v>206</v>
      </c>
      <c r="I32" s="22">
        <f>'Promedio NC'!C27/'Promedio NC'!$C$2</f>
        <v>3.663003663003663E-3</v>
      </c>
      <c r="J32" s="23">
        <f>Eventos!C27+Eventos!F27+Eventos!I27</f>
        <v>0</v>
      </c>
      <c r="K32" s="36" t="s">
        <v>36</v>
      </c>
      <c r="L32" s="23">
        <v>5</v>
      </c>
      <c r="M32" s="23">
        <v>4</v>
      </c>
      <c r="N32" s="22">
        <f t="shared" si="3"/>
        <v>2</v>
      </c>
      <c r="O32" s="24">
        <v>1</v>
      </c>
      <c r="P32" s="37">
        <f t="shared" si="4"/>
        <v>6.75</v>
      </c>
      <c r="Q32" s="26" t="str">
        <f t="shared" si="2"/>
        <v>Medio</v>
      </c>
      <c r="R32" s="38" t="s">
        <v>171</v>
      </c>
      <c r="S32" s="38" t="s">
        <v>163</v>
      </c>
    </row>
    <row r="33" spans="1:19" ht="82.5" customHeight="1" x14ac:dyDescent="0.35">
      <c r="A33" s="19">
        <v>25</v>
      </c>
      <c r="B33" s="36" t="s">
        <v>207</v>
      </c>
      <c r="C33" s="36" t="s">
        <v>208</v>
      </c>
      <c r="D33" s="20" t="s">
        <v>41</v>
      </c>
      <c r="E33" s="36" t="s">
        <v>42</v>
      </c>
      <c r="F33" s="21" t="s">
        <v>209</v>
      </c>
      <c r="G33" s="36" t="s">
        <v>210</v>
      </c>
      <c r="H33" s="36" t="s">
        <v>211</v>
      </c>
      <c r="I33" s="22">
        <f>'Promedio NC'!C28/'Promedio NC'!$C$2</f>
        <v>3.663003663003663E-3</v>
      </c>
      <c r="J33" s="23">
        <f>Eventos!C28+Eventos!F28+Eventos!I28</f>
        <v>1</v>
      </c>
      <c r="K33" s="36" t="s">
        <v>36</v>
      </c>
      <c r="L33" s="23">
        <v>5</v>
      </c>
      <c r="M33" s="23">
        <v>5</v>
      </c>
      <c r="N33" s="22">
        <f t="shared" si="3"/>
        <v>2</v>
      </c>
      <c r="O33" s="24">
        <v>1</v>
      </c>
      <c r="P33" s="37">
        <f t="shared" si="4"/>
        <v>7.5</v>
      </c>
      <c r="Q33" s="26" t="str">
        <f t="shared" si="2"/>
        <v>Medio</v>
      </c>
      <c r="R33" s="38" t="s">
        <v>171</v>
      </c>
      <c r="S33" s="38" t="s">
        <v>163</v>
      </c>
    </row>
    <row r="34" spans="1:19" ht="123" customHeight="1" x14ac:dyDescent="0.35">
      <c r="A34" s="19">
        <v>26</v>
      </c>
      <c r="B34" s="36" t="s">
        <v>212</v>
      </c>
      <c r="C34" s="36" t="s">
        <v>213</v>
      </c>
      <c r="D34" s="36" t="s">
        <v>41</v>
      </c>
      <c r="E34" s="36" t="s">
        <v>42</v>
      </c>
      <c r="F34" s="21" t="s">
        <v>214</v>
      </c>
      <c r="G34" s="36" t="s">
        <v>215</v>
      </c>
      <c r="H34" s="36" t="s">
        <v>189</v>
      </c>
      <c r="I34" s="22">
        <f>'Promedio NC'!C29/'Promedio NC'!$C$2</f>
        <v>9.8901098901098897E-2</v>
      </c>
      <c r="J34" s="23">
        <f>Eventos!C29+Eventos!F29+Eventos!I29</f>
        <v>3</v>
      </c>
      <c r="K34" s="36" t="s">
        <v>36</v>
      </c>
      <c r="L34" s="23">
        <v>5</v>
      </c>
      <c r="M34" s="23">
        <v>5</v>
      </c>
      <c r="N34" s="22">
        <f t="shared" si="3"/>
        <v>2</v>
      </c>
      <c r="O34" s="24">
        <v>1</v>
      </c>
      <c r="P34" s="37">
        <f t="shared" si="4"/>
        <v>7.5</v>
      </c>
      <c r="Q34" s="26" t="str">
        <f t="shared" si="2"/>
        <v>Medio</v>
      </c>
      <c r="R34" s="38" t="s">
        <v>171</v>
      </c>
      <c r="S34" s="38" t="s">
        <v>163</v>
      </c>
    </row>
    <row r="35" spans="1:19" ht="112" x14ac:dyDescent="0.35">
      <c r="A35" s="19">
        <v>27</v>
      </c>
      <c r="B35" s="36" t="s">
        <v>216</v>
      </c>
      <c r="C35" s="36" t="s">
        <v>213</v>
      </c>
      <c r="D35" s="36" t="s">
        <v>41</v>
      </c>
      <c r="E35" s="36" t="s">
        <v>42</v>
      </c>
      <c r="F35" s="21" t="s">
        <v>217</v>
      </c>
      <c r="G35" s="36" t="s">
        <v>218</v>
      </c>
      <c r="H35" s="36" t="s">
        <v>219</v>
      </c>
      <c r="I35" s="22">
        <f>'Promedio NC'!C30/'Promedio NC'!$C$2</f>
        <v>0</v>
      </c>
      <c r="J35" s="23">
        <f>Eventos!C30+Eventos!F30+Eventos!I30</f>
        <v>0</v>
      </c>
      <c r="K35" s="36" t="s">
        <v>36</v>
      </c>
      <c r="L35" s="23">
        <v>5</v>
      </c>
      <c r="M35" s="23">
        <v>5</v>
      </c>
      <c r="N35" s="22">
        <f t="shared" si="3"/>
        <v>1</v>
      </c>
      <c r="O35" s="24">
        <v>1</v>
      </c>
      <c r="P35" s="37">
        <f t="shared" si="4"/>
        <v>5</v>
      </c>
      <c r="Q35" s="26" t="str">
        <f t="shared" si="2"/>
        <v>Medio</v>
      </c>
      <c r="R35" s="38" t="s">
        <v>171</v>
      </c>
      <c r="S35" s="38" t="s">
        <v>163</v>
      </c>
    </row>
    <row r="36" spans="1:19" ht="160" x14ac:dyDescent="0.35">
      <c r="A36" s="19">
        <v>28</v>
      </c>
      <c r="B36" s="36" t="s">
        <v>220</v>
      </c>
      <c r="C36" s="36" t="s">
        <v>213</v>
      </c>
      <c r="D36" s="36" t="s">
        <v>41</v>
      </c>
      <c r="E36" s="36" t="s">
        <v>42</v>
      </c>
      <c r="F36" s="21" t="s">
        <v>221</v>
      </c>
      <c r="G36" s="36" t="s">
        <v>222</v>
      </c>
      <c r="H36" s="36" t="s">
        <v>223</v>
      </c>
      <c r="I36" s="22">
        <f>'Promedio NC'!C31/'Promedio NC'!$C$2</f>
        <v>0</v>
      </c>
      <c r="J36" s="23">
        <f>Eventos!C31+Eventos!F31+Eventos!I31</f>
        <v>0</v>
      </c>
      <c r="K36" s="36" t="s">
        <v>36</v>
      </c>
      <c r="L36" s="23">
        <v>5</v>
      </c>
      <c r="M36" s="23">
        <v>4</v>
      </c>
      <c r="N36" s="22">
        <f t="shared" si="3"/>
        <v>1</v>
      </c>
      <c r="O36" s="24">
        <v>1</v>
      </c>
      <c r="P36" s="37">
        <f t="shared" si="4"/>
        <v>4.5</v>
      </c>
      <c r="Q36" s="26" t="str">
        <f t="shared" si="2"/>
        <v>Medio</v>
      </c>
      <c r="R36" s="38" t="s">
        <v>171</v>
      </c>
      <c r="S36" s="38" t="s">
        <v>163</v>
      </c>
    </row>
    <row r="37" spans="1:19" ht="80" x14ac:dyDescent="0.35">
      <c r="A37" s="19">
        <v>29</v>
      </c>
      <c r="B37" s="36" t="s">
        <v>220</v>
      </c>
      <c r="C37" s="36" t="s">
        <v>213</v>
      </c>
      <c r="D37" s="36" t="s">
        <v>41</v>
      </c>
      <c r="E37" s="36" t="s">
        <v>42</v>
      </c>
      <c r="F37" s="21" t="s">
        <v>224</v>
      </c>
      <c r="G37" s="36" t="s">
        <v>222</v>
      </c>
      <c r="H37" s="36" t="s">
        <v>225</v>
      </c>
      <c r="I37" s="22">
        <f>'Promedio NC'!C32/'Promedio NC'!$C$2</f>
        <v>0</v>
      </c>
      <c r="J37" s="23">
        <f>Eventos!C32+Eventos!F32+Eventos!I32</f>
        <v>0</v>
      </c>
      <c r="K37" s="36" t="s">
        <v>36</v>
      </c>
      <c r="L37" s="23">
        <v>5</v>
      </c>
      <c r="M37" s="23">
        <v>5</v>
      </c>
      <c r="N37" s="22">
        <f t="shared" si="3"/>
        <v>1</v>
      </c>
      <c r="O37" s="24">
        <v>1</v>
      </c>
      <c r="P37" s="37">
        <f t="shared" si="4"/>
        <v>5</v>
      </c>
      <c r="Q37" s="26" t="str">
        <f t="shared" si="2"/>
        <v>Medio</v>
      </c>
      <c r="R37" s="38" t="s">
        <v>172</v>
      </c>
      <c r="S37" s="38" t="s">
        <v>163</v>
      </c>
    </row>
    <row r="38" spans="1:19" ht="144" x14ac:dyDescent="0.35">
      <c r="A38" s="19">
        <v>30</v>
      </c>
      <c r="B38" s="36" t="s">
        <v>226</v>
      </c>
      <c r="C38" s="36" t="s">
        <v>213</v>
      </c>
      <c r="D38" s="36" t="s">
        <v>41</v>
      </c>
      <c r="E38" s="36" t="s">
        <v>42</v>
      </c>
      <c r="F38" s="21" t="s">
        <v>227</v>
      </c>
      <c r="G38" s="36" t="s">
        <v>222</v>
      </c>
      <c r="H38" s="36" t="s">
        <v>225</v>
      </c>
      <c r="I38" s="22">
        <f>'Promedio NC'!C33/'Promedio NC'!$C$2</f>
        <v>0</v>
      </c>
      <c r="J38" s="23">
        <f>Eventos!C33+Eventos!F33+Eventos!I33</f>
        <v>0</v>
      </c>
      <c r="K38" s="36" t="s">
        <v>36</v>
      </c>
      <c r="L38" s="23">
        <v>5</v>
      </c>
      <c r="M38" s="23">
        <v>5</v>
      </c>
      <c r="N38" s="22">
        <f t="shared" si="3"/>
        <v>1</v>
      </c>
      <c r="O38" s="24">
        <v>1</v>
      </c>
      <c r="P38" s="37">
        <f t="shared" si="4"/>
        <v>5</v>
      </c>
      <c r="Q38" s="26" t="str">
        <f t="shared" si="2"/>
        <v>Medio</v>
      </c>
      <c r="R38" s="38" t="s">
        <v>171</v>
      </c>
      <c r="S38" s="38" t="s">
        <v>163</v>
      </c>
    </row>
    <row r="39" spans="1:19" ht="144" x14ac:dyDescent="0.35">
      <c r="A39" s="19">
        <v>31</v>
      </c>
      <c r="B39" s="36" t="s">
        <v>228</v>
      </c>
      <c r="C39" s="36" t="s">
        <v>213</v>
      </c>
      <c r="D39" s="36" t="s">
        <v>41</v>
      </c>
      <c r="E39" s="36" t="s">
        <v>42</v>
      </c>
      <c r="F39" s="21" t="s">
        <v>229</v>
      </c>
      <c r="G39" s="36" t="s">
        <v>222</v>
      </c>
      <c r="H39" s="36" t="s">
        <v>230</v>
      </c>
      <c r="I39" s="22">
        <f>'Promedio NC'!C34/'Promedio NC'!$C$2</f>
        <v>0</v>
      </c>
      <c r="J39" s="23">
        <f>Eventos!C34+Eventos!F34+Eventos!I34</f>
        <v>0</v>
      </c>
      <c r="K39" s="36" t="s">
        <v>36</v>
      </c>
      <c r="L39" s="23">
        <v>5</v>
      </c>
      <c r="M39" s="23">
        <v>5</v>
      </c>
      <c r="N39" s="22">
        <f t="shared" si="3"/>
        <v>1</v>
      </c>
      <c r="O39" s="24">
        <v>1</v>
      </c>
      <c r="P39" s="37">
        <f t="shared" si="4"/>
        <v>5</v>
      </c>
      <c r="Q39" s="26" t="str">
        <f t="shared" si="2"/>
        <v>Medio</v>
      </c>
      <c r="R39" s="38" t="s">
        <v>172</v>
      </c>
      <c r="S39" s="38" t="s">
        <v>163</v>
      </c>
    </row>
    <row r="40" spans="1:19" ht="96" x14ac:dyDescent="0.35">
      <c r="A40" s="19">
        <v>32</v>
      </c>
      <c r="B40" s="36" t="s">
        <v>231</v>
      </c>
      <c r="C40" s="36" t="s">
        <v>213</v>
      </c>
      <c r="D40" s="36" t="s">
        <v>232</v>
      </c>
      <c r="E40" s="36" t="s">
        <v>42</v>
      </c>
      <c r="F40" s="21" t="s">
        <v>233</v>
      </c>
      <c r="G40" s="36" t="s">
        <v>234</v>
      </c>
      <c r="H40" s="36" t="s">
        <v>235</v>
      </c>
      <c r="I40" s="22">
        <f>'Promedio NC'!C35/'Promedio NC'!$C$2</f>
        <v>0</v>
      </c>
      <c r="J40" s="23">
        <f>Eventos!C35+Eventos!F35+Eventos!I35</f>
        <v>0</v>
      </c>
      <c r="K40" s="36" t="s">
        <v>36</v>
      </c>
      <c r="L40" s="23">
        <v>3</v>
      </c>
      <c r="M40" s="23">
        <v>3</v>
      </c>
      <c r="N40" s="22">
        <f t="shared" si="3"/>
        <v>1</v>
      </c>
      <c r="O40" s="24">
        <v>1</v>
      </c>
      <c r="P40" s="37">
        <f t="shared" si="4"/>
        <v>3</v>
      </c>
      <c r="Q40" s="26" t="str">
        <f t="shared" si="2"/>
        <v>Bajo</v>
      </c>
      <c r="R40" s="38" t="s">
        <v>292</v>
      </c>
      <c r="S40" s="38" t="s">
        <v>162</v>
      </c>
    </row>
    <row r="41" spans="1:19" ht="80" x14ac:dyDescent="0.35">
      <c r="A41" s="19">
        <v>33</v>
      </c>
      <c r="B41" s="36" t="s">
        <v>236</v>
      </c>
      <c r="C41" s="36" t="s">
        <v>237</v>
      </c>
      <c r="D41" s="36" t="s">
        <v>41</v>
      </c>
      <c r="E41" s="36" t="s">
        <v>42</v>
      </c>
      <c r="F41" s="21" t="s">
        <v>238</v>
      </c>
      <c r="G41" s="36" t="s">
        <v>239</v>
      </c>
      <c r="H41" s="36" t="s">
        <v>240</v>
      </c>
      <c r="I41" s="22">
        <f>'Promedio NC'!C36/'Promedio NC'!$C$2</f>
        <v>0</v>
      </c>
      <c r="J41" s="23">
        <f>Eventos!C36+Eventos!F36+Eventos!I36</f>
        <v>0</v>
      </c>
      <c r="K41" s="36" t="s">
        <v>36</v>
      </c>
      <c r="L41" s="23">
        <v>5</v>
      </c>
      <c r="M41" s="23">
        <v>4</v>
      </c>
      <c r="N41" s="22">
        <f t="shared" si="3"/>
        <v>1</v>
      </c>
      <c r="O41" s="24">
        <v>1</v>
      </c>
      <c r="P41" s="37">
        <f t="shared" si="4"/>
        <v>4.5</v>
      </c>
      <c r="Q41" s="26" t="str">
        <f t="shared" si="2"/>
        <v>Medio</v>
      </c>
      <c r="R41" s="38" t="s">
        <v>292</v>
      </c>
      <c r="S41" s="38" t="s">
        <v>163</v>
      </c>
    </row>
    <row r="42" spans="1:19" ht="64" x14ac:dyDescent="0.35">
      <c r="A42" s="19">
        <v>34</v>
      </c>
      <c r="B42" s="36" t="s">
        <v>241</v>
      </c>
      <c r="C42" s="36" t="s">
        <v>242</v>
      </c>
      <c r="D42" s="36" t="s">
        <v>41</v>
      </c>
      <c r="E42" s="36" t="s">
        <v>42</v>
      </c>
      <c r="F42" s="21" t="s">
        <v>243</v>
      </c>
      <c r="G42" s="36" t="s">
        <v>244</v>
      </c>
      <c r="H42" s="36" t="s">
        <v>240</v>
      </c>
      <c r="I42" s="22">
        <f>'Promedio NC'!C37/'Promedio NC'!$C$2</f>
        <v>7.326007326007326E-3</v>
      </c>
      <c r="J42" s="23">
        <f>Eventos!C37+Eventos!F37+Eventos!I37</f>
        <v>1</v>
      </c>
      <c r="K42" s="36" t="s">
        <v>36</v>
      </c>
      <c r="L42" s="23">
        <v>3</v>
      </c>
      <c r="M42" s="23">
        <v>3</v>
      </c>
      <c r="N42" s="22">
        <f t="shared" si="3"/>
        <v>2</v>
      </c>
      <c r="O42" s="24">
        <v>1</v>
      </c>
      <c r="P42" s="37">
        <f t="shared" si="4"/>
        <v>4.5</v>
      </c>
      <c r="Q42" s="26" t="str">
        <f t="shared" si="2"/>
        <v>Medio</v>
      </c>
      <c r="R42" s="38" t="s">
        <v>292</v>
      </c>
      <c r="S42" s="38" t="s">
        <v>163</v>
      </c>
    </row>
    <row r="43" spans="1:19" ht="64" x14ac:dyDescent="0.35">
      <c r="A43" s="19">
        <v>35</v>
      </c>
      <c r="B43" s="36" t="s">
        <v>245</v>
      </c>
      <c r="C43" s="36" t="s">
        <v>246</v>
      </c>
      <c r="D43" s="36" t="s">
        <v>41</v>
      </c>
      <c r="E43" s="36" t="s">
        <v>42</v>
      </c>
      <c r="F43" s="21" t="s">
        <v>247</v>
      </c>
      <c r="G43" s="36" t="s">
        <v>248</v>
      </c>
      <c r="H43" s="36" t="s">
        <v>240</v>
      </c>
      <c r="I43" s="22">
        <f>'Promedio NC'!C38/'Promedio NC'!$C$2</f>
        <v>1.8315018315018316E-2</v>
      </c>
      <c r="J43" s="23">
        <f>Eventos!C38+Eventos!F38+Eventos!I38</f>
        <v>0</v>
      </c>
      <c r="K43" s="36" t="s">
        <v>36</v>
      </c>
      <c r="L43" s="23">
        <v>4</v>
      </c>
      <c r="M43" s="23">
        <v>4</v>
      </c>
      <c r="N43" s="22">
        <f t="shared" si="3"/>
        <v>2</v>
      </c>
      <c r="O43" s="24">
        <v>1</v>
      </c>
      <c r="P43" s="37">
        <f t="shared" si="4"/>
        <v>6</v>
      </c>
      <c r="Q43" s="26" t="str">
        <f t="shared" si="2"/>
        <v>Medio</v>
      </c>
      <c r="R43" s="38" t="s">
        <v>171</v>
      </c>
      <c r="S43" s="38" t="s">
        <v>163</v>
      </c>
    </row>
    <row r="44" spans="1:19" ht="64" x14ac:dyDescent="0.35">
      <c r="A44" s="19">
        <v>36</v>
      </c>
      <c r="B44" s="36" t="s">
        <v>245</v>
      </c>
      <c r="C44" s="36" t="s">
        <v>249</v>
      </c>
      <c r="D44" s="36" t="s">
        <v>41</v>
      </c>
      <c r="E44" s="36" t="s">
        <v>42</v>
      </c>
      <c r="F44" s="21" t="s">
        <v>250</v>
      </c>
      <c r="G44" s="36" t="s">
        <v>248</v>
      </c>
      <c r="H44" s="36" t="s">
        <v>240</v>
      </c>
      <c r="I44" s="22">
        <f>'Promedio NC'!C39/'Promedio NC'!$C$2</f>
        <v>0</v>
      </c>
      <c r="J44" s="23">
        <f>Eventos!C39+Eventos!F39+Eventos!I39</f>
        <v>0</v>
      </c>
      <c r="K44" s="36" t="s">
        <v>36</v>
      </c>
      <c r="L44" s="23">
        <v>4</v>
      </c>
      <c r="M44" s="23">
        <v>4</v>
      </c>
      <c r="N44" s="22">
        <f t="shared" si="3"/>
        <v>1</v>
      </c>
      <c r="O44" s="24">
        <v>1</v>
      </c>
      <c r="P44" s="37">
        <f t="shared" si="4"/>
        <v>4</v>
      </c>
      <c r="Q44" s="26" t="str">
        <f t="shared" si="2"/>
        <v>Bajo</v>
      </c>
      <c r="R44" s="38" t="s">
        <v>171</v>
      </c>
      <c r="S44" s="38" t="s">
        <v>162</v>
      </c>
    </row>
    <row r="45" spans="1:19" ht="80" x14ac:dyDescent="0.35">
      <c r="A45" s="19">
        <v>37</v>
      </c>
      <c r="B45" s="36" t="s">
        <v>251</v>
      </c>
      <c r="C45" s="36" t="s">
        <v>252</v>
      </c>
      <c r="D45" s="36" t="s">
        <v>41</v>
      </c>
      <c r="E45" s="36" t="s">
        <v>42</v>
      </c>
      <c r="F45" s="21" t="s">
        <v>253</v>
      </c>
      <c r="G45" s="36" t="s">
        <v>254</v>
      </c>
      <c r="H45" s="36" t="s">
        <v>255</v>
      </c>
      <c r="I45" s="22">
        <f>'Promedio NC'!C40/'Promedio NC'!$C$2</f>
        <v>4.0293040293040296E-2</v>
      </c>
      <c r="J45" s="23">
        <f>Eventos!C40+Eventos!F40+Eventos!I40</f>
        <v>1</v>
      </c>
      <c r="K45" s="36" t="s">
        <v>36</v>
      </c>
      <c r="L45" s="23">
        <v>5</v>
      </c>
      <c r="M45" s="23">
        <v>4</v>
      </c>
      <c r="N45" s="22">
        <f t="shared" si="3"/>
        <v>2</v>
      </c>
      <c r="O45" s="24">
        <v>1</v>
      </c>
      <c r="P45" s="37">
        <f t="shared" si="4"/>
        <v>6.75</v>
      </c>
      <c r="Q45" s="26" t="str">
        <f t="shared" si="2"/>
        <v>Medio</v>
      </c>
      <c r="R45" s="38" t="s">
        <v>171</v>
      </c>
      <c r="S45" s="38" t="s">
        <v>162</v>
      </c>
    </row>
    <row r="46" spans="1:19" ht="64" x14ac:dyDescent="0.35">
      <c r="A46" s="19">
        <v>38</v>
      </c>
      <c r="B46" s="38" t="s">
        <v>256</v>
      </c>
      <c r="C46" s="36" t="s">
        <v>257</v>
      </c>
      <c r="D46" s="36" t="s">
        <v>41</v>
      </c>
      <c r="E46" s="36" t="s">
        <v>45</v>
      </c>
      <c r="F46" s="21" t="s">
        <v>258</v>
      </c>
      <c r="G46" s="36" t="s">
        <v>248</v>
      </c>
      <c r="H46" s="36" t="s">
        <v>259</v>
      </c>
      <c r="I46" s="22">
        <f>'Promedio NC'!C41/'Promedio NC'!$C$2</f>
        <v>7.326007326007326E-3</v>
      </c>
      <c r="J46" s="23">
        <f>Eventos!C41+Eventos!F41+Eventos!I41</f>
        <v>2</v>
      </c>
      <c r="K46" s="36" t="s">
        <v>36</v>
      </c>
      <c r="L46" s="23">
        <v>5</v>
      </c>
      <c r="M46" s="23">
        <v>3</v>
      </c>
      <c r="N46" s="22">
        <f t="shared" si="3"/>
        <v>2</v>
      </c>
      <c r="O46" s="24">
        <v>1</v>
      </c>
      <c r="P46" s="37">
        <f t="shared" si="4"/>
        <v>6</v>
      </c>
      <c r="Q46" s="26" t="str">
        <f t="shared" si="2"/>
        <v>Medio</v>
      </c>
      <c r="R46" s="38" t="s">
        <v>171</v>
      </c>
      <c r="S46" s="38" t="s">
        <v>163</v>
      </c>
    </row>
    <row r="47" spans="1:19" ht="64" x14ac:dyDescent="0.35">
      <c r="A47" s="19">
        <v>39</v>
      </c>
      <c r="B47" s="38" t="s">
        <v>260</v>
      </c>
      <c r="C47" s="36" t="s">
        <v>261</v>
      </c>
      <c r="D47" s="36" t="s">
        <v>41</v>
      </c>
      <c r="E47" s="36" t="s">
        <v>26</v>
      </c>
      <c r="F47" s="21" t="s">
        <v>262</v>
      </c>
      <c r="G47" s="36" t="s">
        <v>248</v>
      </c>
      <c r="H47" s="36" t="s">
        <v>263</v>
      </c>
      <c r="I47" s="22">
        <f>'Promedio NC'!C42/'Promedio NC'!$C$2</f>
        <v>4.0293040293040296E-2</v>
      </c>
      <c r="J47" s="23">
        <f>Eventos!C42+Eventos!F42+Eventos!I42</f>
        <v>1</v>
      </c>
      <c r="K47" s="36" t="s">
        <v>36</v>
      </c>
      <c r="L47" s="23">
        <v>5</v>
      </c>
      <c r="M47" s="23">
        <v>3</v>
      </c>
      <c r="N47" s="22">
        <f t="shared" si="3"/>
        <v>2</v>
      </c>
      <c r="O47" s="24">
        <v>1</v>
      </c>
      <c r="P47" s="37">
        <f t="shared" si="4"/>
        <v>6</v>
      </c>
      <c r="Q47" s="26" t="str">
        <f t="shared" si="2"/>
        <v>Medio</v>
      </c>
      <c r="R47" s="38" t="s">
        <v>171</v>
      </c>
      <c r="S47" s="38" t="s">
        <v>163</v>
      </c>
    </row>
    <row r="48" spans="1:19" ht="80" x14ac:dyDescent="0.35">
      <c r="A48" s="19">
        <v>40</v>
      </c>
      <c r="B48" s="38" t="s">
        <v>264</v>
      </c>
      <c r="C48" s="36" t="s">
        <v>265</v>
      </c>
      <c r="D48" s="36" t="s">
        <v>41</v>
      </c>
      <c r="E48" s="36" t="s">
        <v>42</v>
      </c>
      <c r="F48" s="21" t="s">
        <v>266</v>
      </c>
      <c r="G48" s="36" t="s">
        <v>267</v>
      </c>
      <c r="H48" s="36" t="s">
        <v>268</v>
      </c>
      <c r="I48" s="22">
        <f>'Promedio NC'!C43/'Promedio NC'!$C$2</f>
        <v>8.0586080586080591E-2</v>
      </c>
      <c r="J48" s="23">
        <f>Eventos!C43+Eventos!F43+Eventos!I43</f>
        <v>0</v>
      </c>
      <c r="K48" s="36" t="s">
        <v>36</v>
      </c>
      <c r="L48" s="23">
        <v>3</v>
      </c>
      <c r="M48" s="23">
        <v>4</v>
      </c>
      <c r="N48" s="22">
        <f t="shared" si="3"/>
        <v>2</v>
      </c>
      <c r="O48" s="24">
        <v>1</v>
      </c>
      <c r="P48" s="37">
        <f t="shared" si="4"/>
        <v>5.25</v>
      </c>
      <c r="Q48" s="26" t="str">
        <f t="shared" si="2"/>
        <v>Medio</v>
      </c>
      <c r="R48" s="38" t="s">
        <v>171</v>
      </c>
      <c r="S48" s="38" t="s">
        <v>162</v>
      </c>
    </row>
    <row r="49" spans="1:19" ht="80" x14ac:dyDescent="0.35">
      <c r="A49" s="19">
        <v>41</v>
      </c>
      <c r="B49" s="38" t="s">
        <v>269</v>
      </c>
      <c r="C49" s="36" t="s">
        <v>270</v>
      </c>
      <c r="D49" s="36" t="s">
        <v>232</v>
      </c>
      <c r="E49" s="36" t="s">
        <v>42</v>
      </c>
      <c r="F49" s="21" t="s">
        <v>271</v>
      </c>
      <c r="G49" s="36" t="s">
        <v>272</v>
      </c>
      <c r="H49" s="36" t="s">
        <v>273</v>
      </c>
      <c r="I49" s="22">
        <f>'Promedio NC'!C44/'Promedio NC'!$C$2</f>
        <v>1.4652014652014652E-2</v>
      </c>
      <c r="J49" s="23">
        <f>Eventos!C44+Eventos!F44+Eventos!I44</f>
        <v>0</v>
      </c>
      <c r="K49" s="36" t="s">
        <v>36</v>
      </c>
      <c r="L49" s="23">
        <v>2</v>
      </c>
      <c r="M49" s="23">
        <v>2</v>
      </c>
      <c r="N49" s="22">
        <f t="shared" si="3"/>
        <v>2</v>
      </c>
      <c r="O49" s="24">
        <v>1</v>
      </c>
      <c r="P49" s="37">
        <f t="shared" si="4"/>
        <v>3</v>
      </c>
      <c r="Q49" s="26" t="str">
        <f t="shared" si="2"/>
        <v>Bajo</v>
      </c>
      <c r="R49" s="38" t="s">
        <v>171</v>
      </c>
      <c r="S49" s="38" t="s">
        <v>163</v>
      </c>
    </row>
    <row r="50" spans="1:19" ht="112" x14ac:dyDescent="0.35">
      <c r="A50" s="19">
        <v>42</v>
      </c>
      <c r="B50" s="36" t="s">
        <v>274</v>
      </c>
      <c r="C50" s="36" t="s">
        <v>275</v>
      </c>
      <c r="D50" s="36" t="s">
        <v>41</v>
      </c>
      <c r="E50" s="36" t="s">
        <v>42</v>
      </c>
      <c r="F50" s="21" t="s">
        <v>276</v>
      </c>
      <c r="G50" s="36" t="s">
        <v>277</v>
      </c>
      <c r="H50" s="36" t="s">
        <v>184</v>
      </c>
      <c r="I50" s="22">
        <f>'Promedio NC'!C45/'Promedio NC'!$C$2</f>
        <v>2.564102564102564E-2</v>
      </c>
      <c r="J50" s="23">
        <f>Eventos!C45+Eventos!F45+Eventos!I45</f>
        <v>0</v>
      </c>
      <c r="K50" s="36" t="s">
        <v>36</v>
      </c>
      <c r="L50" s="23">
        <v>4</v>
      </c>
      <c r="M50" s="23">
        <v>3</v>
      </c>
      <c r="N50" s="22">
        <f t="shared" si="3"/>
        <v>2</v>
      </c>
      <c r="O50" s="24">
        <v>1</v>
      </c>
      <c r="P50" s="37">
        <f t="shared" si="4"/>
        <v>5.25</v>
      </c>
      <c r="Q50" s="26" t="str">
        <f t="shared" si="2"/>
        <v>Medio</v>
      </c>
      <c r="R50" s="38" t="s">
        <v>173</v>
      </c>
      <c r="S50" s="38" t="s">
        <v>162</v>
      </c>
    </row>
    <row r="51" spans="1:19" ht="64" x14ac:dyDescent="0.35">
      <c r="A51" s="19">
        <v>43</v>
      </c>
      <c r="B51" s="38" t="s">
        <v>278</v>
      </c>
      <c r="C51" s="36" t="s">
        <v>279</v>
      </c>
      <c r="D51" s="36" t="s">
        <v>41</v>
      </c>
      <c r="E51" s="36" t="s">
        <v>42</v>
      </c>
      <c r="F51" s="21" t="s">
        <v>280</v>
      </c>
      <c r="G51" s="36" t="s">
        <v>281</v>
      </c>
      <c r="H51" s="36" t="s">
        <v>268</v>
      </c>
      <c r="I51" s="22">
        <f>'Promedio NC'!C46/'Promedio NC'!$C$2</f>
        <v>3.6630036630036632E-2</v>
      </c>
      <c r="J51" s="23">
        <f>Eventos!C46+Eventos!F46+Eventos!I46</f>
        <v>0</v>
      </c>
      <c r="K51" s="36" t="s">
        <v>36</v>
      </c>
      <c r="L51" s="23">
        <v>4</v>
      </c>
      <c r="M51" s="23">
        <v>4</v>
      </c>
      <c r="N51" s="22">
        <f t="shared" si="3"/>
        <v>2</v>
      </c>
      <c r="O51" s="24">
        <v>1</v>
      </c>
      <c r="P51" s="37">
        <f t="shared" si="4"/>
        <v>6</v>
      </c>
      <c r="Q51" s="26" t="str">
        <f t="shared" si="2"/>
        <v>Medio</v>
      </c>
      <c r="R51" s="38" t="s">
        <v>176</v>
      </c>
      <c r="S51" s="38" t="s">
        <v>162</v>
      </c>
    </row>
    <row r="52" spans="1:19" ht="64" x14ac:dyDescent="0.35">
      <c r="A52" s="19">
        <v>44</v>
      </c>
      <c r="B52" s="38" t="s">
        <v>282</v>
      </c>
      <c r="C52" s="36" t="s">
        <v>283</v>
      </c>
      <c r="D52" s="36" t="s">
        <v>41</v>
      </c>
      <c r="E52" s="36" t="s">
        <v>42</v>
      </c>
      <c r="F52" s="21" t="s">
        <v>284</v>
      </c>
      <c r="G52" s="36" t="s">
        <v>285</v>
      </c>
      <c r="H52" s="36" t="s">
        <v>286</v>
      </c>
      <c r="I52" s="22">
        <f>'Promedio NC'!C47/'Promedio NC'!$C$2</f>
        <v>5.8608058608058608E-2</v>
      </c>
      <c r="J52" s="23">
        <f>Eventos!C47+Eventos!F47+Eventos!I47</f>
        <v>1</v>
      </c>
      <c r="K52" s="36" t="s">
        <v>36</v>
      </c>
      <c r="L52" s="23">
        <v>5</v>
      </c>
      <c r="M52" s="23">
        <v>4</v>
      </c>
      <c r="N52" s="22">
        <f t="shared" si="3"/>
        <v>2</v>
      </c>
      <c r="O52" s="24">
        <v>1</v>
      </c>
      <c r="P52" s="37">
        <f t="shared" si="4"/>
        <v>6.75</v>
      </c>
      <c r="Q52" s="26" t="str">
        <f t="shared" si="2"/>
        <v>Medio</v>
      </c>
      <c r="R52" s="38" t="s">
        <v>171</v>
      </c>
      <c r="S52" s="38" t="s">
        <v>162</v>
      </c>
    </row>
    <row r="53" spans="1:19" ht="112" x14ac:dyDescent="0.35">
      <c r="A53" s="19">
        <v>45</v>
      </c>
      <c r="B53" s="36" t="s">
        <v>287</v>
      </c>
      <c r="C53" s="36" t="s">
        <v>288</v>
      </c>
      <c r="D53" s="36" t="s">
        <v>41</v>
      </c>
      <c r="E53" s="36" t="s">
        <v>42</v>
      </c>
      <c r="F53" s="21" t="s">
        <v>289</v>
      </c>
      <c r="G53" s="36" t="s">
        <v>290</v>
      </c>
      <c r="H53" s="36" t="s">
        <v>291</v>
      </c>
      <c r="I53" s="22">
        <f>'Promedio NC'!C48/'Promedio NC'!$C$2</f>
        <v>1.4652014652014652E-2</v>
      </c>
      <c r="J53" s="23">
        <f>Eventos!C48+Eventos!F48+Eventos!I48</f>
        <v>0</v>
      </c>
      <c r="K53" s="36" t="s">
        <v>36</v>
      </c>
      <c r="L53" s="23">
        <v>3</v>
      </c>
      <c r="M53" s="23">
        <v>4</v>
      </c>
      <c r="N53" s="22">
        <f t="shared" si="3"/>
        <v>2</v>
      </c>
      <c r="O53" s="24">
        <v>1</v>
      </c>
      <c r="P53" s="37">
        <f t="shared" si="4"/>
        <v>5.25</v>
      </c>
      <c r="Q53" s="26" t="str">
        <f t="shared" si="2"/>
        <v>Medio</v>
      </c>
      <c r="R53" s="38" t="s">
        <v>171</v>
      </c>
      <c r="S53" s="38" t="s">
        <v>162</v>
      </c>
    </row>
    <row r="54" spans="1:19" ht="64" x14ac:dyDescent="0.35">
      <c r="A54" s="19">
        <v>46</v>
      </c>
      <c r="B54" s="20" t="s">
        <v>120</v>
      </c>
      <c r="C54" s="20" t="s">
        <v>121</v>
      </c>
      <c r="D54" s="29" t="s">
        <v>41</v>
      </c>
      <c r="E54" s="19" t="s">
        <v>42</v>
      </c>
      <c r="F54" s="21" t="s">
        <v>133</v>
      </c>
      <c r="G54" s="19" t="s">
        <v>145</v>
      </c>
      <c r="H54" s="19" t="s">
        <v>134</v>
      </c>
      <c r="I54" s="22">
        <f>'Promedio NC'!C49/'Promedio NC'!$C$2</f>
        <v>0</v>
      </c>
      <c r="J54" s="23">
        <f>Eventos!C49+Eventos!F49+Eventos!I49</f>
        <v>1</v>
      </c>
      <c r="K54" s="19" t="s">
        <v>36</v>
      </c>
      <c r="L54" s="23">
        <v>3</v>
      </c>
      <c r="M54" s="23">
        <v>1</v>
      </c>
      <c r="N54" s="22">
        <f t="shared" si="0"/>
        <v>1</v>
      </c>
      <c r="O54" s="24">
        <v>1</v>
      </c>
      <c r="P54" s="25">
        <f t="shared" si="1"/>
        <v>2</v>
      </c>
      <c r="Q54" s="26" t="str">
        <f t="shared" si="2"/>
        <v>Bajo</v>
      </c>
      <c r="R54" s="19" t="s">
        <v>170</v>
      </c>
      <c r="S54" s="19" t="s">
        <v>162</v>
      </c>
    </row>
    <row r="55" spans="1:19" ht="96" x14ac:dyDescent="0.35">
      <c r="A55" s="19">
        <v>47</v>
      </c>
      <c r="B55" s="20" t="s">
        <v>122</v>
      </c>
      <c r="C55" s="20" t="s">
        <v>123</v>
      </c>
      <c r="D55" s="29" t="s">
        <v>41</v>
      </c>
      <c r="E55" s="19" t="s">
        <v>42</v>
      </c>
      <c r="F55" s="21" t="s">
        <v>151</v>
      </c>
      <c r="G55" s="19" t="s">
        <v>153</v>
      </c>
      <c r="H55" s="19" t="s">
        <v>152</v>
      </c>
      <c r="I55" s="22">
        <f>'Promedio NC'!C50/'Promedio NC'!$C$2</f>
        <v>0</v>
      </c>
      <c r="J55" s="23">
        <f>Eventos!C50+Eventos!F50+Eventos!I50</f>
        <v>0</v>
      </c>
      <c r="K55" s="19" t="s">
        <v>36</v>
      </c>
      <c r="L55" s="23">
        <v>3</v>
      </c>
      <c r="M55" s="23">
        <v>1</v>
      </c>
      <c r="N55" s="22">
        <f t="shared" si="0"/>
        <v>1</v>
      </c>
      <c r="O55" s="24">
        <v>1</v>
      </c>
      <c r="P55" s="25">
        <f t="shared" si="1"/>
        <v>2</v>
      </c>
      <c r="Q55" s="26" t="str">
        <f t="shared" si="2"/>
        <v>Bajo</v>
      </c>
      <c r="R55" s="19" t="s">
        <v>171</v>
      </c>
      <c r="S55" s="19" t="s">
        <v>163</v>
      </c>
    </row>
    <row r="56" spans="1:19" ht="96" x14ac:dyDescent="0.35">
      <c r="A56" s="19">
        <v>48</v>
      </c>
      <c r="B56" s="20" t="s">
        <v>124</v>
      </c>
      <c r="C56" s="20" t="s">
        <v>74</v>
      </c>
      <c r="D56" s="29" t="s">
        <v>41</v>
      </c>
      <c r="E56" s="19" t="s">
        <v>45</v>
      </c>
      <c r="F56" s="21" t="s">
        <v>146</v>
      </c>
      <c r="G56" s="19" t="s">
        <v>131</v>
      </c>
      <c r="H56" s="19" t="s">
        <v>132</v>
      </c>
      <c r="I56" s="22">
        <f>'Promedio NC'!C51/'Promedio NC'!$C$2</f>
        <v>3.6630036630036632E-2</v>
      </c>
      <c r="J56" s="23">
        <f>Eventos!C51+Eventos!F51+Eventos!I51</f>
        <v>1</v>
      </c>
      <c r="K56" s="19" t="s">
        <v>36</v>
      </c>
      <c r="L56" s="23">
        <v>3</v>
      </c>
      <c r="M56" s="23">
        <v>1</v>
      </c>
      <c r="N56" s="22">
        <f t="shared" si="0"/>
        <v>2</v>
      </c>
      <c r="O56" s="24">
        <v>1</v>
      </c>
      <c r="P56" s="25">
        <f t="shared" si="1"/>
        <v>3</v>
      </c>
      <c r="Q56" s="26" t="str">
        <f t="shared" si="2"/>
        <v>Bajo</v>
      </c>
      <c r="R56" s="19" t="s">
        <v>170</v>
      </c>
      <c r="S56" s="19" t="s">
        <v>163</v>
      </c>
    </row>
    <row r="57" spans="1:19" ht="96" x14ac:dyDescent="0.35">
      <c r="A57" s="19">
        <v>49</v>
      </c>
      <c r="B57" s="20" t="s">
        <v>125</v>
      </c>
      <c r="C57" s="20" t="s">
        <v>76</v>
      </c>
      <c r="D57" s="29" t="s">
        <v>41</v>
      </c>
      <c r="E57" s="19" t="s">
        <v>26</v>
      </c>
      <c r="F57" s="21" t="s">
        <v>78</v>
      </c>
      <c r="G57" s="19" t="s">
        <v>77</v>
      </c>
      <c r="H57" s="19" t="s">
        <v>79</v>
      </c>
      <c r="I57" s="22">
        <f>'Promedio NC'!C52/'Promedio NC'!$C$2</f>
        <v>7.326007326007326E-3</v>
      </c>
      <c r="J57" s="23">
        <f>Eventos!C52+Eventos!F52+Eventos!I52</f>
        <v>0</v>
      </c>
      <c r="K57" s="19" t="s">
        <v>36</v>
      </c>
      <c r="L57" s="23">
        <v>4</v>
      </c>
      <c r="M57" s="23">
        <v>4</v>
      </c>
      <c r="N57" s="22">
        <f t="shared" si="0"/>
        <v>2</v>
      </c>
      <c r="O57" s="24">
        <v>1</v>
      </c>
      <c r="P57" s="25">
        <f t="shared" si="1"/>
        <v>6</v>
      </c>
      <c r="Q57" s="26" t="str">
        <f t="shared" si="2"/>
        <v>Medio</v>
      </c>
      <c r="R57" s="19" t="s">
        <v>171</v>
      </c>
      <c r="S57" s="19" t="s">
        <v>162</v>
      </c>
    </row>
    <row r="58" spans="1:19" ht="64" x14ac:dyDescent="0.35">
      <c r="A58" s="19">
        <v>50</v>
      </c>
      <c r="B58" s="20" t="s">
        <v>126</v>
      </c>
      <c r="C58" s="20" t="s">
        <v>82</v>
      </c>
      <c r="D58" s="29" t="s">
        <v>41</v>
      </c>
      <c r="E58" s="19" t="s">
        <v>42</v>
      </c>
      <c r="F58" s="21" t="s">
        <v>135</v>
      </c>
      <c r="G58" s="19" t="s">
        <v>147</v>
      </c>
      <c r="H58" s="19" t="s">
        <v>136</v>
      </c>
      <c r="I58" s="22">
        <f>'Promedio NC'!C53/'Promedio NC'!$C$2</f>
        <v>3.2967032967032968E-2</v>
      </c>
      <c r="J58" s="23">
        <f>Eventos!C53+Eventos!F53+Eventos!I53</f>
        <v>0</v>
      </c>
      <c r="K58" s="19" t="s">
        <v>36</v>
      </c>
      <c r="L58" s="23">
        <v>2</v>
      </c>
      <c r="M58" s="23">
        <v>1</v>
      </c>
      <c r="N58" s="22">
        <f t="shared" si="0"/>
        <v>2</v>
      </c>
      <c r="O58" s="24">
        <v>1</v>
      </c>
      <c r="P58" s="25">
        <f t="shared" si="1"/>
        <v>2.25</v>
      </c>
      <c r="Q58" s="26" t="str">
        <f t="shared" si="2"/>
        <v>Bajo</v>
      </c>
      <c r="R58" s="19" t="s">
        <v>171</v>
      </c>
      <c r="S58" s="19" t="s">
        <v>163</v>
      </c>
    </row>
    <row r="59" spans="1:19" ht="64" x14ac:dyDescent="0.35">
      <c r="A59" s="19">
        <v>51</v>
      </c>
      <c r="B59" s="20" t="s">
        <v>127</v>
      </c>
      <c r="C59" s="20" t="s">
        <v>81</v>
      </c>
      <c r="D59" s="29" t="s">
        <v>41</v>
      </c>
      <c r="E59" s="19" t="s">
        <v>42</v>
      </c>
      <c r="F59" s="21" t="s">
        <v>138</v>
      </c>
      <c r="G59" s="19" t="s">
        <v>139</v>
      </c>
      <c r="H59" s="19" t="s">
        <v>137</v>
      </c>
      <c r="I59" s="22">
        <f>'Promedio NC'!C54/'Promedio NC'!$C$2</f>
        <v>8.4249084249084255E-2</v>
      </c>
      <c r="J59" s="23">
        <f>Eventos!C54+Eventos!F54+Eventos!I54</f>
        <v>0</v>
      </c>
      <c r="K59" s="19" t="s">
        <v>36</v>
      </c>
      <c r="L59" s="23">
        <v>4</v>
      </c>
      <c r="M59" s="23">
        <v>1</v>
      </c>
      <c r="N59" s="22">
        <f t="shared" si="0"/>
        <v>2</v>
      </c>
      <c r="O59" s="24">
        <v>1</v>
      </c>
      <c r="P59" s="25">
        <f t="shared" si="1"/>
        <v>3.75</v>
      </c>
      <c r="Q59" s="26" t="str">
        <f t="shared" si="2"/>
        <v>Bajo</v>
      </c>
      <c r="R59" s="19" t="s">
        <v>171</v>
      </c>
      <c r="S59" s="19" t="s">
        <v>162</v>
      </c>
    </row>
    <row r="60" spans="1:19" ht="64" x14ac:dyDescent="0.35">
      <c r="A60" s="19">
        <v>52</v>
      </c>
      <c r="B60" s="20" t="s">
        <v>128</v>
      </c>
      <c r="C60" s="20" t="s">
        <v>129</v>
      </c>
      <c r="D60" s="29" t="s">
        <v>41</v>
      </c>
      <c r="E60" s="19" t="s">
        <v>42</v>
      </c>
      <c r="F60" s="21" t="s">
        <v>140</v>
      </c>
      <c r="G60" s="19" t="s">
        <v>148</v>
      </c>
      <c r="H60" s="19" t="s">
        <v>149</v>
      </c>
      <c r="I60" s="22">
        <f>'Promedio NC'!C55/'Promedio NC'!$C$2</f>
        <v>2.9304029304029304E-2</v>
      </c>
      <c r="J60" s="23">
        <f>Eventos!C55+Eventos!F55+Eventos!I55</f>
        <v>0</v>
      </c>
      <c r="K60" s="19" t="s">
        <v>36</v>
      </c>
      <c r="L60" s="23">
        <v>3</v>
      </c>
      <c r="M60" s="23">
        <v>1</v>
      </c>
      <c r="N60" s="22">
        <f t="shared" si="0"/>
        <v>2</v>
      </c>
      <c r="O60" s="24">
        <v>1</v>
      </c>
      <c r="P60" s="25">
        <f t="shared" si="1"/>
        <v>3</v>
      </c>
      <c r="Q60" s="26" t="str">
        <f t="shared" si="2"/>
        <v>Bajo</v>
      </c>
      <c r="R60" s="19" t="s">
        <v>171</v>
      </c>
      <c r="S60" s="19" t="s">
        <v>162</v>
      </c>
    </row>
    <row r="61" spans="1:19" ht="112" x14ac:dyDescent="0.35">
      <c r="A61" s="19">
        <v>53</v>
      </c>
      <c r="B61" s="20" t="s">
        <v>130</v>
      </c>
      <c r="C61" s="20" t="s">
        <v>83</v>
      </c>
      <c r="D61" s="29" t="s">
        <v>41</v>
      </c>
      <c r="E61" s="19" t="s">
        <v>42</v>
      </c>
      <c r="F61" s="21" t="s">
        <v>141</v>
      </c>
      <c r="G61" s="19" t="s">
        <v>148</v>
      </c>
      <c r="H61" s="19" t="s">
        <v>150</v>
      </c>
      <c r="I61" s="22">
        <f>'Promedio NC'!C56/'Promedio NC'!$C$2</f>
        <v>7.326007326007326E-3</v>
      </c>
      <c r="J61" s="23">
        <f>Eventos!C56+Eventos!F56+Eventos!I56</f>
        <v>0</v>
      </c>
      <c r="K61" s="19" t="s">
        <v>36</v>
      </c>
      <c r="L61" s="23">
        <v>2</v>
      </c>
      <c r="M61" s="23">
        <v>1</v>
      </c>
      <c r="N61" s="22">
        <f t="shared" si="0"/>
        <v>2</v>
      </c>
      <c r="O61" s="24">
        <v>1</v>
      </c>
      <c r="P61" s="25">
        <f t="shared" si="1"/>
        <v>2.25</v>
      </c>
      <c r="Q61" s="26" t="str">
        <f t="shared" si="2"/>
        <v>Bajo</v>
      </c>
      <c r="R61" s="19" t="s">
        <v>171</v>
      </c>
      <c r="S61" s="19" t="s">
        <v>162</v>
      </c>
    </row>
  </sheetData>
  <mergeCells count="15">
    <mergeCell ref="A3:D4"/>
    <mergeCell ref="D6:D8"/>
    <mergeCell ref="A6:A8"/>
    <mergeCell ref="E3:R3"/>
    <mergeCell ref="B6:B8"/>
    <mergeCell ref="C6:C8"/>
    <mergeCell ref="L6:O6"/>
    <mergeCell ref="P6:Q7"/>
    <mergeCell ref="R6:S7"/>
    <mergeCell ref="I4:R4"/>
    <mergeCell ref="L7:M7"/>
    <mergeCell ref="N7:O7"/>
    <mergeCell ref="E6:K7"/>
    <mergeCell ref="F4:G4"/>
    <mergeCell ref="S3:T4"/>
  </mergeCells>
  <conditionalFormatting sqref="Q27 Q29 Q31:Q53">
    <cfRule type="cellIs" dxfId="38" priority="31" operator="equal">
      <formula>"Crítico"</formula>
    </cfRule>
    <cfRule type="cellIs" dxfId="37" priority="32" operator="equal">
      <formula>"Alto"</formula>
    </cfRule>
    <cfRule type="cellIs" dxfId="36" priority="33" operator="equal">
      <formula>"Medio"</formula>
    </cfRule>
  </conditionalFormatting>
  <conditionalFormatting sqref="Q28">
    <cfRule type="cellIs" dxfId="35" priority="28" operator="equal">
      <formula>"Crítico"</formula>
    </cfRule>
    <cfRule type="cellIs" dxfId="34" priority="29" operator="equal">
      <formula>"Alto"</formula>
    </cfRule>
    <cfRule type="cellIs" dxfId="33" priority="30" operator="equal">
      <formula>"Medio"</formula>
    </cfRule>
  </conditionalFormatting>
  <conditionalFormatting sqref="Q30">
    <cfRule type="cellIs" dxfId="32" priority="25" operator="equal">
      <formula>"Crítico"</formula>
    </cfRule>
    <cfRule type="cellIs" dxfId="31" priority="26" operator="equal">
      <formula>"Alto"</formula>
    </cfRule>
    <cfRule type="cellIs" dxfId="30" priority="27" operator="equal">
      <formula>"Medio"</formula>
    </cfRule>
  </conditionalFormatting>
  <conditionalFormatting sqref="Q10:Q12">
    <cfRule type="cellIs" dxfId="29" priority="22" operator="equal">
      <formula>"Crítico"</formula>
    </cfRule>
    <cfRule type="cellIs" dxfId="28" priority="23" operator="equal">
      <formula>"Alto"</formula>
    </cfRule>
    <cfRule type="cellIs" dxfId="27" priority="24" operator="equal">
      <formula>"Medio"</formula>
    </cfRule>
  </conditionalFormatting>
  <conditionalFormatting sqref="Q13:Q14">
    <cfRule type="cellIs" dxfId="26" priority="19" operator="equal">
      <formula>"Crítico"</formula>
    </cfRule>
    <cfRule type="cellIs" dxfId="25" priority="20" operator="equal">
      <formula>"Alto"</formula>
    </cfRule>
    <cfRule type="cellIs" dxfId="24" priority="21" operator="equal">
      <formula>"Medio"</formula>
    </cfRule>
  </conditionalFormatting>
  <conditionalFormatting sqref="Q15:Q16">
    <cfRule type="cellIs" dxfId="23" priority="16" operator="equal">
      <formula>"Crítico"</formula>
    </cfRule>
    <cfRule type="cellIs" dxfId="22" priority="17" operator="equal">
      <formula>"Alto"</formula>
    </cfRule>
    <cfRule type="cellIs" dxfId="21" priority="18" operator="equal">
      <formula>"Medio"</formula>
    </cfRule>
  </conditionalFormatting>
  <conditionalFormatting sqref="Q17">
    <cfRule type="cellIs" dxfId="20" priority="13" operator="equal">
      <formula>"Crítico"</formula>
    </cfRule>
    <cfRule type="cellIs" dxfId="19" priority="14" operator="equal">
      <formula>"Alto"</formula>
    </cfRule>
    <cfRule type="cellIs" dxfId="18" priority="15" operator="equal">
      <formula>"Medio"</formula>
    </cfRule>
  </conditionalFormatting>
  <conditionalFormatting sqref="Q19:Q20">
    <cfRule type="cellIs" dxfId="17" priority="10" operator="equal">
      <formula>"Crítico"</formula>
    </cfRule>
    <cfRule type="cellIs" dxfId="16" priority="11" operator="equal">
      <formula>"Alto"</formula>
    </cfRule>
    <cfRule type="cellIs" dxfId="15" priority="12" operator="equal">
      <formula>"Medio"</formula>
    </cfRule>
  </conditionalFormatting>
  <conditionalFormatting sqref="Q21">
    <cfRule type="cellIs" dxfId="14" priority="7" operator="equal">
      <formula>"Crítico"</formula>
    </cfRule>
    <cfRule type="cellIs" dxfId="13" priority="8" operator="equal">
      <formula>"Alto"</formula>
    </cfRule>
    <cfRule type="cellIs" dxfId="12" priority="9" operator="equal">
      <formula>"Medio"</formula>
    </cfRule>
  </conditionalFormatting>
  <conditionalFormatting sqref="Q25:Q26">
    <cfRule type="cellIs" dxfId="11" priority="4" operator="equal">
      <formula>"Crítico"</formula>
    </cfRule>
    <cfRule type="cellIs" dxfId="10" priority="5" operator="equal">
      <formula>"Alto"</formula>
    </cfRule>
    <cfRule type="cellIs" dxfId="9" priority="6" operator="equal">
      <formula>"Medio"</formula>
    </cfRule>
  </conditionalFormatting>
  <conditionalFormatting sqref="Q24">
    <cfRule type="cellIs" dxfId="8" priority="1" operator="equal">
      <formula>"Crítico"</formula>
    </cfRule>
    <cfRule type="cellIs" dxfId="7" priority="2" operator="equal">
      <formula>"Alto"</formula>
    </cfRule>
    <cfRule type="cellIs" dxfId="6" priority="3" operator="equal">
      <formula>"Medio"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Hoja1!$C$3:$C$12</xm:f>
          </x14:formula1>
          <xm:sqref>R9:R26 R54:R61</xm:sqref>
        </x14:dataValidation>
        <x14:dataValidation type="list" allowBlank="1" showInputMessage="1" showErrorMessage="1">
          <x14:formula1>
            <xm:f>Hoja1!$B$3:$B$11</xm:f>
          </x14:formula1>
          <xm:sqref>E9:E26 E54:E61</xm:sqref>
        </x14:dataValidation>
        <x14:dataValidation type="list" allowBlank="1" showInputMessage="1" showErrorMessage="1">
          <x14:formula1>
            <xm:f>Hoja1!$D$3:$D$11</xm:f>
          </x14:formula1>
          <xm:sqref>K9:K26 K54:K61</xm:sqref>
        </x14:dataValidation>
        <x14:dataValidation type="list" allowBlank="1" showInputMessage="1" showErrorMessage="1">
          <x14:formula1>
            <xm:f>'Hoja 2'!$C$3:$C$13</xm:f>
          </x14:formula1>
          <xm:sqref>R27:R53</xm:sqref>
        </x14:dataValidation>
        <x14:dataValidation type="list" allowBlank="1" showInputMessage="1" showErrorMessage="1">
          <x14:formula1>
            <xm:f>[1]Hoja1!#REF!</xm:f>
          </x14:formula1>
          <xm:sqref>E27:E53 K27:K53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6"/>
  <sheetViews>
    <sheetView showGridLines="0" workbookViewId="0">
      <selection activeCell="C1" sqref="C1"/>
    </sheetView>
  </sheetViews>
  <sheetFormatPr baseColWidth="10" defaultRowHeight="14.5" x14ac:dyDescent="0.35"/>
  <cols>
    <col min="2" max="2" width="41.81640625" customWidth="1"/>
    <col min="3" max="3" width="23.453125" style="43" customWidth="1"/>
  </cols>
  <sheetData>
    <row r="2" spans="2:3" ht="17" x14ac:dyDescent="0.35">
      <c r="B2" s="39" t="s">
        <v>300</v>
      </c>
      <c r="C2" s="40">
        <v>273</v>
      </c>
    </row>
    <row r="3" spans="2:3" ht="34" x14ac:dyDescent="0.35">
      <c r="B3" s="39" t="s">
        <v>301</v>
      </c>
      <c r="C3" s="41" t="s">
        <v>302</v>
      </c>
    </row>
    <row r="4" spans="2:3" ht="16" x14ac:dyDescent="0.35">
      <c r="B4" s="42" t="s">
        <v>303</v>
      </c>
      <c r="C4" s="20">
        <v>0</v>
      </c>
    </row>
    <row r="5" spans="2:3" ht="16" x14ac:dyDescent="0.35">
      <c r="B5" s="42" t="s">
        <v>304</v>
      </c>
      <c r="C5" s="20">
        <v>8</v>
      </c>
    </row>
    <row r="6" spans="2:3" ht="32" x14ac:dyDescent="0.35">
      <c r="B6" s="42" t="s">
        <v>305</v>
      </c>
      <c r="C6" s="20">
        <v>4</v>
      </c>
    </row>
    <row r="7" spans="2:3" ht="64" x14ac:dyDescent="0.35">
      <c r="B7" s="42" t="s">
        <v>306</v>
      </c>
      <c r="C7" s="20">
        <v>10</v>
      </c>
    </row>
    <row r="8" spans="2:3" ht="16" x14ac:dyDescent="0.35">
      <c r="B8" s="42" t="s">
        <v>307</v>
      </c>
      <c r="C8" s="20">
        <v>0</v>
      </c>
    </row>
    <row r="9" spans="2:3" ht="16" x14ac:dyDescent="0.35">
      <c r="B9" s="42" t="s">
        <v>307</v>
      </c>
      <c r="C9" s="20">
        <v>0</v>
      </c>
    </row>
    <row r="10" spans="2:3" ht="16" x14ac:dyDescent="0.35">
      <c r="B10" s="42" t="s">
        <v>307</v>
      </c>
      <c r="C10" s="20">
        <v>0</v>
      </c>
    </row>
    <row r="11" spans="2:3" ht="16" x14ac:dyDescent="0.35">
      <c r="B11" s="42" t="s">
        <v>308</v>
      </c>
      <c r="C11" s="20">
        <v>4</v>
      </c>
    </row>
    <row r="12" spans="2:3" ht="16" x14ac:dyDescent="0.35">
      <c r="B12" s="42" t="s">
        <v>308</v>
      </c>
      <c r="C12" s="20">
        <v>1</v>
      </c>
    </row>
    <row r="13" spans="2:3" ht="16" x14ac:dyDescent="0.35">
      <c r="B13" s="42" t="s">
        <v>308</v>
      </c>
      <c r="C13" s="20">
        <v>0</v>
      </c>
    </row>
    <row r="14" spans="2:3" ht="16" x14ac:dyDescent="0.35">
      <c r="B14" s="42" t="s">
        <v>309</v>
      </c>
      <c r="C14" s="20">
        <v>0</v>
      </c>
    </row>
    <row r="15" spans="2:3" ht="16" x14ac:dyDescent="0.35">
      <c r="B15" s="42" t="s">
        <v>310</v>
      </c>
      <c r="C15" s="20">
        <v>0</v>
      </c>
    </row>
    <row r="16" spans="2:3" ht="16" x14ac:dyDescent="0.35">
      <c r="B16" s="42" t="s">
        <v>311</v>
      </c>
      <c r="C16" s="20">
        <v>3</v>
      </c>
    </row>
    <row r="17" spans="2:3" ht="16" x14ac:dyDescent="0.35">
      <c r="B17" s="42" t="s">
        <v>312</v>
      </c>
      <c r="C17" s="20">
        <v>1</v>
      </c>
    </row>
    <row r="18" spans="2:3" ht="32" x14ac:dyDescent="0.35">
      <c r="B18" s="42" t="s">
        <v>313</v>
      </c>
      <c r="C18" s="20">
        <v>3</v>
      </c>
    </row>
    <row r="19" spans="2:3" ht="16" x14ac:dyDescent="0.35">
      <c r="B19" s="42" t="s">
        <v>314</v>
      </c>
      <c r="C19" s="20">
        <v>5</v>
      </c>
    </row>
    <row r="20" spans="2:3" ht="16" x14ac:dyDescent="0.35">
      <c r="B20" s="42" t="s">
        <v>314</v>
      </c>
      <c r="C20" s="20">
        <v>30</v>
      </c>
    </row>
    <row r="21" spans="2:3" ht="16" x14ac:dyDescent="0.35">
      <c r="B21" s="42" t="s">
        <v>315</v>
      </c>
      <c r="C21" s="20">
        <v>16</v>
      </c>
    </row>
    <row r="22" spans="2:3" ht="16" x14ac:dyDescent="0.35">
      <c r="B22" s="42" t="s">
        <v>316</v>
      </c>
      <c r="C22" s="20">
        <v>12</v>
      </c>
    </row>
    <row r="23" spans="2:3" ht="16" x14ac:dyDescent="0.35">
      <c r="B23" s="42" t="s">
        <v>317</v>
      </c>
      <c r="C23" s="20">
        <v>5</v>
      </c>
    </row>
    <row r="24" spans="2:3" ht="16" x14ac:dyDescent="0.35">
      <c r="B24" s="42" t="s">
        <v>318</v>
      </c>
      <c r="C24" s="20">
        <v>5</v>
      </c>
    </row>
    <row r="25" spans="2:3" ht="16" x14ac:dyDescent="0.35">
      <c r="B25" s="42" t="s">
        <v>319</v>
      </c>
      <c r="C25" s="20">
        <v>5</v>
      </c>
    </row>
    <row r="26" spans="2:3" ht="16" x14ac:dyDescent="0.35">
      <c r="B26" s="42" t="s">
        <v>320</v>
      </c>
      <c r="C26" s="20">
        <v>11</v>
      </c>
    </row>
    <row r="27" spans="2:3" ht="16" x14ac:dyDescent="0.35">
      <c r="B27" s="42" t="s">
        <v>321</v>
      </c>
      <c r="C27" s="20">
        <v>1</v>
      </c>
    </row>
    <row r="28" spans="2:3" ht="32" x14ac:dyDescent="0.35">
      <c r="B28" s="42" t="s">
        <v>322</v>
      </c>
      <c r="C28" s="20">
        <v>1</v>
      </c>
    </row>
    <row r="29" spans="2:3" ht="16" x14ac:dyDescent="0.35">
      <c r="B29" s="42" t="s">
        <v>323</v>
      </c>
      <c r="C29" s="20">
        <v>27</v>
      </c>
    </row>
    <row r="30" spans="2:3" ht="16" x14ac:dyDescent="0.35">
      <c r="B30" s="42" t="s">
        <v>324</v>
      </c>
      <c r="C30" s="20">
        <v>0</v>
      </c>
    </row>
    <row r="31" spans="2:3" ht="16" x14ac:dyDescent="0.35">
      <c r="B31" s="42" t="s">
        <v>325</v>
      </c>
      <c r="C31" s="20">
        <v>0</v>
      </c>
    </row>
    <row r="32" spans="2:3" ht="16" x14ac:dyDescent="0.35">
      <c r="B32" s="42" t="s">
        <v>325</v>
      </c>
      <c r="C32" s="20">
        <v>0</v>
      </c>
    </row>
    <row r="33" spans="2:3" ht="48" x14ac:dyDescent="0.35">
      <c r="B33" s="42" t="s">
        <v>326</v>
      </c>
      <c r="C33" s="20">
        <v>0</v>
      </c>
    </row>
    <row r="34" spans="2:3" ht="32" x14ac:dyDescent="0.35">
      <c r="B34" s="42" t="s">
        <v>327</v>
      </c>
      <c r="C34" s="20">
        <v>0</v>
      </c>
    </row>
    <row r="35" spans="2:3" ht="32" x14ac:dyDescent="0.35">
      <c r="B35" s="42" t="s">
        <v>328</v>
      </c>
      <c r="C35" s="20">
        <v>0</v>
      </c>
    </row>
    <row r="36" spans="2:3" ht="16" x14ac:dyDescent="0.35">
      <c r="B36" s="42" t="s">
        <v>329</v>
      </c>
      <c r="C36" s="20">
        <v>0</v>
      </c>
    </row>
    <row r="37" spans="2:3" ht="16" x14ac:dyDescent="0.35">
      <c r="B37" s="42" t="s">
        <v>330</v>
      </c>
      <c r="C37" s="20">
        <v>2</v>
      </c>
    </row>
    <row r="38" spans="2:3" ht="32" x14ac:dyDescent="0.35">
      <c r="B38" s="42" t="s">
        <v>331</v>
      </c>
      <c r="C38" s="20">
        <v>5</v>
      </c>
    </row>
    <row r="39" spans="2:3" ht="32" x14ac:dyDescent="0.35">
      <c r="B39" s="42" t="s">
        <v>332</v>
      </c>
      <c r="C39" s="20">
        <v>0</v>
      </c>
    </row>
    <row r="40" spans="2:3" ht="16" x14ac:dyDescent="0.35">
      <c r="B40" s="42" t="s">
        <v>333</v>
      </c>
      <c r="C40" s="20">
        <v>11</v>
      </c>
    </row>
    <row r="41" spans="2:3" ht="16" x14ac:dyDescent="0.35">
      <c r="B41" s="42" t="s">
        <v>334</v>
      </c>
      <c r="C41" s="20">
        <v>2</v>
      </c>
    </row>
    <row r="42" spans="2:3" ht="16" x14ac:dyDescent="0.35">
      <c r="B42" s="42" t="s">
        <v>335</v>
      </c>
      <c r="C42" s="20">
        <v>11</v>
      </c>
    </row>
    <row r="43" spans="2:3" ht="32" x14ac:dyDescent="0.35">
      <c r="B43" s="42" t="s">
        <v>336</v>
      </c>
      <c r="C43" s="20">
        <v>22</v>
      </c>
    </row>
    <row r="44" spans="2:3" ht="16" x14ac:dyDescent="0.35">
      <c r="B44" s="42" t="s">
        <v>337</v>
      </c>
      <c r="C44" s="20">
        <v>4</v>
      </c>
    </row>
    <row r="45" spans="2:3" ht="32" x14ac:dyDescent="0.35">
      <c r="B45" s="42" t="s">
        <v>338</v>
      </c>
      <c r="C45" s="20">
        <v>7</v>
      </c>
    </row>
    <row r="46" spans="2:3" ht="32" x14ac:dyDescent="0.35">
      <c r="B46" s="42" t="s">
        <v>339</v>
      </c>
      <c r="C46" s="20">
        <v>10</v>
      </c>
    </row>
    <row r="47" spans="2:3" ht="16" x14ac:dyDescent="0.35">
      <c r="B47" s="42" t="s">
        <v>340</v>
      </c>
      <c r="C47" s="20">
        <v>16</v>
      </c>
    </row>
    <row r="48" spans="2:3" ht="16" x14ac:dyDescent="0.35">
      <c r="B48" s="42" t="s">
        <v>341</v>
      </c>
      <c r="C48" s="20">
        <v>4</v>
      </c>
    </row>
    <row r="49" spans="2:3" ht="16" x14ac:dyDescent="0.35">
      <c r="B49" s="42" t="s">
        <v>342</v>
      </c>
      <c r="C49" s="20">
        <v>0</v>
      </c>
    </row>
    <row r="50" spans="2:3" ht="32" x14ac:dyDescent="0.35">
      <c r="B50" s="42" t="s">
        <v>343</v>
      </c>
      <c r="C50" s="20">
        <v>0</v>
      </c>
    </row>
    <row r="51" spans="2:3" ht="16" x14ac:dyDescent="0.35">
      <c r="B51" s="42" t="s">
        <v>344</v>
      </c>
      <c r="C51" s="20">
        <v>10</v>
      </c>
    </row>
    <row r="52" spans="2:3" ht="16" x14ac:dyDescent="0.35">
      <c r="B52" s="42" t="s">
        <v>345</v>
      </c>
      <c r="C52" s="20">
        <v>2</v>
      </c>
    </row>
    <row r="53" spans="2:3" ht="16" x14ac:dyDescent="0.35">
      <c r="B53" s="42" t="s">
        <v>346</v>
      </c>
      <c r="C53" s="20">
        <v>9</v>
      </c>
    </row>
    <row r="54" spans="2:3" ht="16" x14ac:dyDescent="0.35">
      <c r="B54" s="42" t="s">
        <v>347</v>
      </c>
      <c r="C54" s="20">
        <v>23</v>
      </c>
    </row>
    <row r="55" spans="2:3" ht="16" x14ac:dyDescent="0.35">
      <c r="B55" s="42" t="s">
        <v>348</v>
      </c>
      <c r="C55" s="20">
        <v>8</v>
      </c>
    </row>
    <row r="56" spans="2:3" ht="16" x14ac:dyDescent="0.35">
      <c r="B56" s="42" t="s">
        <v>349</v>
      </c>
      <c r="C56" s="20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showGridLines="0" topLeftCell="C1" workbookViewId="0">
      <selection activeCell="I58" sqref="I58"/>
    </sheetView>
  </sheetViews>
  <sheetFormatPr baseColWidth="10" defaultColWidth="0" defaultRowHeight="14.5" zeroHeight="1" x14ac:dyDescent="0.35"/>
  <cols>
    <col min="1" max="1" width="11.453125" customWidth="1"/>
    <col min="2" max="2" width="34.54296875" customWidth="1"/>
    <col min="3" max="3" width="17.7265625" style="43" customWidth="1"/>
    <col min="4" max="4" width="11.453125" customWidth="1"/>
    <col min="5" max="5" width="34.81640625" customWidth="1"/>
    <col min="6" max="6" width="21" customWidth="1"/>
    <col min="7" max="7" width="11.453125" customWidth="1"/>
    <col min="8" max="8" width="35.81640625" customWidth="1"/>
    <col min="9" max="9" width="24.7265625" style="43" customWidth="1"/>
    <col min="10" max="10" width="11.453125" customWidth="1"/>
    <col min="11" max="16384" width="11.453125" hidden="1"/>
  </cols>
  <sheetData>
    <row r="1" spans="2:9" x14ac:dyDescent="0.35"/>
    <row r="2" spans="2:9" ht="17" x14ac:dyDescent="0.35">
      <c r="B2" s="52" t="s">
        <v>350</v>
      </c>
      <c r="C2" s="52"/>
      <c r="E2" s="52" t="s">
        <v>351</v>
      </c>
      <c r="F2" s="52"/>
      <c r="H2" s="52" t="s">
        <v>352</v>
      </c>
      <c r="I2" s="52"/>
    </row>
    <row r="3" spans="2:9" ht="34" x14ac:dyDescent="0.35">
      <c r="B3" s="39" t="s">
        <v>301</v>
      </c>
      <c r="C3" s="41" t="s">
        <v>353</v>
      </c>
      <c r="E3" s="39" t="s">
        <v>301</v>
      </c>
      <c r="F3" s="41" t="s">
        <v>353</v>
      </c>
      <c r="H3" s="39" t="s">
        <v>301</v>
      </c>
      <c r="I3" s="41" t="s">
        <v>353</v>
      </c>
    </row>
    <row r="4" spans="2:9" ht="16" x14ac:dyDescent="0.35">
      <c r="B4" s="42" t="s">
        <v>303</v>
      </c>
      <c r="C4" s="20">
        <v>0</v>
      </c>
      <c r="E4" s="42" t="s">
        <v>303</v>
      </c>
      <c r="F4" s="20">
        <v>0</v>
      </c>
      <c r="H4" s="42" t="s">
        <v>303</v>
      </c>
      <c r="I4" s="20">
        <v>0</v>
      </c>
    </row>
    <row r="5" spans="2:9" ht="16" x14ac:dyDescent="0.35">
      <c r="B5" s="42" t="s">
        <v>304</v>
      </c>
      <c r="C5" s="20">
        <v>0</v>
      </c>
      <c r="E5" s="42" t="s">
        <v>304</v>
      </c>
      <c r="F5" s="20">
        <v>0</v>
      </c>
      <c r="H5" s="42" t="s">
        <v>304</v>
      </c>
      <c r="I5" s="20">
        <v>0</v>
      </c>
    </row>
    <row r="6" spans="2:9" ht="32" x14ac:dyDescent="0.35">
      <c r="B6" s="42" t="s">
        <v>305</v>
      </c>
      <c r="C6" s="20">
        <v>0</v>
      </c>
      <c r="E6" s="42" t="s">
        <v>305</v>
      </c>
      <c r="F6" s="20">
        <v>0</v>
      </c>
      <c r="H6" s="42" t="s">
        <v>305</v>
      </c>
      <c r="I6" s="20">
        <v>0</v>
      </c>
    </row>
    <row r="7" spans="2:9" ht="64" x14ac:dyDescent="0.35">
      <c r="B7" s="42" t="s">
        <v>306</v>
      </c>
      <c r="C7" s="20">
        <v>0</v>
      </c>
      <c r="E7" s="42" t="s">
        <v>306</v>
      </c>
      <c r="F7" s="20">
        <v>0</v>
      </c>
      <c r="H7" s="42" t="s">
        <v>306</v>
      </c>
      <c r="I7" s="20">
        <v>0</v>
      </c>
    </row>
    <row r="8" spans="2:9" ht="16" x14ac:dyDescent="0.35">
      <c r="B8" s="42" t="s">
        <v>307</v>
      </c>
      <c r="C8" s="20">
        <v>0</v>
      </c>
      <c r="E8" s="42" t="s">
        <v>307</v>
      </c>
      <c r="F8" s="20">
        <v>0</v>
      </c>
      <c r="H8" s="42" t="s">
        <v>307</v>
      </c>
      <c r="I8" s="20">
        <v>0</v>
      </c>
    </row>
    <row r="9" spans="2:9" ht="16" x14ac:dyDescent="0.35">
      <c r="B9" s="42" t="s">
        <v>307</v>
      </c>
      <c r="C9" s="20">
        <v>2</v>
      </c>
      <c r="E9" s="42" t="s">
        <v>307</v>
      </c>
      <c r="F9" s="20">
        <v>0</v>
      </c>
      <c r="H9" s="42" t="s">
        <v>307</v>
      </c>
      <c r="I9" s="20">
        <v>0</v>
      </c>
    </row>
    <row r="10" spans="2:9" ht="16" x14ac:dyDescent="0.35">
      <c r="B10" s="42" t="s">
        <v>307</v>
      </c>
      <c r="C10" s="20">
        <v>2</v>
      </c>
      <c r="E10" s="42" t="s">
        <v>307</v>
      </c>
      <c r="F10" s="20">
        <v>0</v>
      </c>
      <c r="H10" s="42" t="s">
        <v>307</v>
      </c>
      <c r="I10" s="20">
        <v>0</v>
      </c>
    </row>
    <row r="11" spans="2:9" ht="32" x14ac:dyDescent="0.35">
      <c r="B11" s="42" t="s">
        <v>308</v>
      </c>
      <c r="C11" s="20">
        <v>0</v>
      </c>
      <c r="E11" s="42" t="s">
        <v>308</v>
      </c>
      <c r="F11" s="20">
        <v>0</v>
      </c>
      <c r="H11" s="42" t="s">
        <v>308</v>
      </c>
      <c r="I11" s="20">
        <v>0</v>
      </c>
    </row>
    <row r="12" spans="2:9" ht="32" x14ac:dyDescent="0.35">
      <c r="B12" s="42" t="s">
        <v>308</v>
      </c>
      <c r="C12" s="20">
        <v>0</v>
      </c>
      <c r="E12" s="42" t="s">
        <v>308</v>
      </c>
      <c r="F12" s="20">
        <v>0</v>
      </c>
      <c r="H12" s="42" t="s">
        <v>308</v>
      </c>
      <c r="I12" s="20">
        <v>0</v>
      </c>
    </row>
    <row r="13" spans="2:9" ht="32" x14ac:dyDescent="0.35">
      <c r="B13" s="42" t="s">
        <v>308</v>
      </c>
      <c r="C13" s="20">
        <v>0</v>
      </c>
      <c r="E13" s="42" t="s">
        <v>308</v>
      </c>
      <c r="F13" s="20">
        <v>0</v>
      </c>
      <c r="H13" s="42" t="s">
        <v>308</v>
      </c>
      <c r="I13" s="20">
        <v>0</v>
      </c>
    </row>
    <row r="14" spans="2:9" ht="16" x14ac:dyDescent="0.35">
      <c r="B14" s="42" t="s">
        <v>309</v>
      </c>
      <c r="C14" s="20">
        <v>0</v>
      </c>
      <c r="E14" s="42" t="s">
        <v>309</v>
      </c>
      <c r="F14" s="20">
        <v>0</v>
      </c>
      <c r="H14" s="42" t="s">
        <v>309</v>
      </c>
      <c r="I14" s="20">
        <v>0</v>
      </c>
    </row>
    <row r="15" spans="2:9" ht="16" x14ac:dyDescent="0.35">
      <c r="B15" s="42" t="s">
        <v>310</v>
      </c>
      <c r="C15" s="20">
        <v>0</v>
      </c>
      <c r="E15" s="42" t="s">
        <v>310</v>
      </c>
      <c r="F15" s="20">
        <v>0</v>
      </c>
      <c r="H15" s="42" t="s">
        <v>310</v>
      </c>
      <c r="I15" s="20">
        <v>0</v>
      </c>
    </row>
    <row r="16" spans="2:9" ht="16" x14ac:dyDescent="0.35">
      <c r="B16" s="42" t="s">
        <v>311</v>
      </c>
      <c r="C16" s="20">
        <v>0</v>
      </c>
      <c r="E16" s="42" t="s">
        <v>311</v>
      </c>
      <c r="F16" s="20">
        <v>0</v>
      </c>
      <c r="H16" s="42" t="s">
        <v>311</v>
      </c>
      <c r="I16" s="20">
        <v>0</v>
      </c>
    </row>
    <row r="17" spans="2:9" ht="32" x14ac:dyDescent="0.35">
      <c r="B17" s="42" t="s">
        <v>312</v>
      </c>
      <c r="C17" s="20">
        <v>0</v>
      </c>
      <c r="E17" s="42" t="s">
        <v>312</v>
      </c>
      <c r="F17" s="20">
        <v>0</v>
      </c>
      <c r="H17" s="42" t="s">
        <v>312</v>
      </c>
      <c r="I17" s="20">
        <v>0</v>
      </c>
    </row>
    <row r="18" spans="2:9" ht="32" x14ac:dyDescent="0.35">
      <c r="B18" s="42" t="s">
        <v>313</v>
      </c>
      <c r="C18" s="20">
        <v>0</v>
      </c>
      <c r="E18" s="42" t="s">
        <v>313</v>
      </c>
      <c r="F18" s="20">
        <v>0</v>
      </c>
      <c r="H18" s="42" t="s">
        <v>313</v>
      </c>
      <c r="I18" s="20">
        <v>0</v>
      </c>
    </row>
    <row r="19" spans="2:9" ht="32" x14ac:dyDescent="0.35">
      <c r="B19" s="42" t="s">
        <v>314</v>
      </c>
      <c r="C19" s="20">
        <v>0</v>
      </c>
      <c r="E19" s="42" t="s">
        <v>314</v>
      </c>
      <c r="F19" s="20">
        <v>0</v>
      </c>
      <c r="H19" s="42" t="s">
        <v>314</v>
      </c>
      <c r="I19" s="20">
        <v>0</v>
      </c>
    </row>
    <row r="20" spans="2:9" ht="32" x14ac:dyDescent="0.35">
      <c r="B20" s="42" t="s">
        <v>314</v>
      </c>
      <c r="C20" s="20">
        <v>0</v>
      </c>
      <c r="E20" s="42" t="s">
        <v>314</v>
      </c>
      <c r="F20" s="20">
        <v>0</v>
      </c>
      <c r="H20" s="42" t="s">
        <v>314</v>
      </c>
      <c r="I20" s="20">
        <v>0</v>
      </c>
    </row>
    <row r="21" spans="2:9" ht="16" x14ac:dyDescent="0.35">
      <c r="B21" s="42" t="s">
        <v>315</v>
      </c>
      <c r="C21" s="20">
        <v>0</v>
      </c>
      <c r="E21" s="42" t="s">
        <v>315</v>
      </c>
      <c r="F21" s="20">
        <v>0</v>
      </c>
      <c r="H21" s="42" t="s">
        <v>315</v>
      </c>
      <c r="I21" s="20">
        <v>0</v>
      </c>
    </row>
    <row r="22" spans="2:9" ht="32" x14ac:dyDescent="0.35">
      <c r="B22" s="42" t="s">
        <v>316</v>
      </c>
      <c r="C22" s="20">
        <v>0</v>
      </c>
      <c r="E22" s="42" t="s">
        <v>316</v>
      </c>
      <c r="F22" s="20">
        <v>0</v>
      </c>
      <c r="H22" s="42" t="s">
        <v>316</v>
      </c>
      <c r="I22" s="20">
        <v>0</v>
      </c>
    </row>
    <row r="23" spans="2:9" ht="16" x14ac:dyDescent="0.35">
      <c r="B23" s="42" t="s">
        <v>317</v>
      </c>
      <c r="C23" s="20">
        <v>0</v>
      </c>
      <c r="E23" s="42" t="s">
        <v>317</v>
      </c>
      <c r="F23" s="20">
        <v>0</v>
      </c>
      <c r="H23" s="42" t="s">
        <v>317</v>
      </c>
      <c r="I23" s="20">
        <v>2</v>
      </c>
    </row>
    <row r="24" spans="2:9" ht="16" x14ac:dyDescent="0.35">
      <c r="B24" s="42" t="s">
        <v>318</v>
      </c>
      <c r="C24" s="20">
        <v>0</v>
      </c>
      <c r="E24" s="42" t="s">
        <v>318</v>
      </c>
      <c r="F24" s="20">
        <v>0</v>
      </c>
      <c r="H24" s="42" t="s">
        <v>318</v>
      </c>
      <c r="I24" s="20">
        <v>2</v>
      </c>
    </row>
    <row r="25" spans="2:9" ht="16" x14ac:dyDescent="0.35">
      <c r="B25" s="42" t="s">
        <v>319</v>
      </c>
      <c r="C25" s="20">
        <v>0</v>
      </c>
      <c r="E25" s="42" t="s">
        <v>319</v>
      </c>
      <c r="F25" s="20">
        <v>0</v>
      </c>
      <c r="H25" s="42" t="s">
        <v>319</v>
      </c>
      <c r="I25" s="20">
        <v>0</v>
      </c>
    </row>
    <row r="26" spans="2:9" ht="32" x14ac:dyDescent="0.35">
      <c r="B26" s="42" t="s">
        <v>320</v>
      </c>
      <c r="C26" s="20">
        <v>0</v>
      </c>
      <c r="E26" s="42" t="s">
        <v>320</v>
      </c>
      <c r="F26" s="20">
        <v>1</v>
      </c>
      <c r="H26" s="42" t="s">
        <v>320</v>
      </c>
      <c r="I26" s="20">
        <v>2</v>
      </c>
    </row>
    <row r="27" spans="2:9" ht="32" x14ac:dyDescent="0.35">
      <c r="B27" s="42" t="s">
        <v>321</v>
      </c>
      <c r="C27" s="20">
        <v>0</v>
      </c>
      <c r="E27" s="42" t="s">
        <v>321</v>
      </c>
      <c r="F27" s="20">
        <v>0</v>
      </c>
      <c r="H27" s="42" t="s">
        <v>321</v>
      </c>
      <c r="I27" s="20">
        <v>0</v>
      </c>
    </row>
    <row r="28" spans="2:9" ht="32" x14ac:dyDescent="0.35">
      <c r="B28" s="42" t="s">
        <v>322</v>
      </c>
      <c r="C28" s="20">
        <v>0</v>
      </c>
      <c r="E28" s="42" t="s">
        <v>322</v>
      </c>
      <c r="F28" s="20">
        <v>0</v>
      </c>
      <c r="H28" s="42" t="s">
        <v>322</v>
      </c>
      <c r="I28" s="20">
        <v>1</v>
      </c>
    </row>
    <row r="29" spans="2:9" ht="32" x14ac:dyDescent="0.35">
      <c r="B29" s="42" t="s">
        <v>323</v>
      </c>
      <c r="C29" s="20">
        <v>1</v>
      </c>
      <c r="E29" s="42" t="s">
        <v>323</v>
      </c>
      <c r="F29" s="20">
        <v>2</v>
      </c>
      <c r="H29" s="42" t="s">
        <v>323</v>
      </c>
      <c r="I29" s="20">
        <v>0</v>
      </c>
    </row>
    <row r="30" spans="2:9" ht="32" x14ac:dyDescent="0.35">
      <c r="B30" s="42" t="s">
        <v>324</v>
      </c>
      <c r="C30" s="20">
        <v>0</v>
      </c>
      <c r="E30" s="42" t="s">
        <v>324</v>
      </c>
      <c r="F30" s="20">
        <v>0</v>
      </c>
      <c r="H30" s="42" t="s">
        <v>324</v>
      </c>
      <c r="I30" s="20">
        <v>0</v>
      </c>
    </row>
    <row r="31" spans="2:9" ht="16" x14ac:dyDescent="0.35">
      <c r="B31" s="42" t="s">
        <v>325</v>
      </c>
      <c r="C31" s="20">
        <v>0</v>
      </c>
      <c r="E31" s="42" t="s">
        <v>325</v>
      </c>
      <c r="F31" s="20">
        <v>0</v>
      </c>
      <c r="H31" s="42" t="s">
        <v>325</v>
      </c>
      <c r="I31" s="20">
        <v>0</v>
      </c>
    </row>
    <row r="32" spans="2:9" ht="16" x14ac:dyDescent="0.35">
      <c r="B32" s="42" t="s">
        <v>325</v>
      </c>
      <c r="C32" s="20">
        <v>0</v>
      </c>
      <c r="E32" s="42" t="s">
        <v>325</v>
      </c>
      <c r="F32" s="20">
        <v>0</v>
      </c>
      <c r="H32" s="42" t="s">
        <v>325</v>
      </c>
      <c r="I32" s="20">
        <v>0</v>
      </c>
    </row>
    <row r="33" spans="2:9" ht="64" x14ac:dyDescent="0.35">
      <c r="B33" s="42" t="s">
        <v>326</v>
      </c>
      <c r="C33" s="20">
        <v>0</v>
      </c>
      <c r="E33" s="42" t="s">
        <v>326</v>
      </c>
      <c r="F33" s="20">
        <v>0</v>
      </c>
      <c r="H33" s="42" t="s">
        <v>326</v>
      </c>
      <c r="I33" s="20">
        <v>0</v>
      </c>
    </row>
    <row r="34" spans="2:9" ht="32" x14ac:dyDescent="0.35">
      <c r="B34" s="42" t="s">
        <v>327</v>
      </c>
      <c r="C34" s="20">
        <v>0</v>
      </c>
      <c r="E34" s="42" t="s">
        <v>327</v>
      </c>
      <c r="F34" s="20">
        <v>0</v>
      </c>
      <c r="H34" s="42" t="s">
        <v>327</v>
      </c>
      <c r="I34" s="20">
        <v>0</v>
      </c>
    </row>
    <row r="35" spans="2:9" ht="32" x14ac:dyDescent="0.35">
      <c r="B35" s="42" t="s">
        <v>328</v>
      </c>
      <c r="C35" s="20">
        <v>0</v>
      </c>
      <c r="E35" s="42" t="s">
        <v>328</v>
      </c>
      <c r="F35" s="20">
        <v>0</v>
      </c>
      <c r="H35" s="42" t="s">
        <v>328</v>
      </c>
      <c r="I35" s="20">
        <v>0</v>
      </c>
    </row>
    <row r="36" spans="2:9" ht="16" x14ac:dyDescent="0.35">
      <c r="B36" s="42" t="s">
        <v>329</v>
      </c>
      <c r="C36" s="20">
        <v>0</v>
      </c>
      <c r="E36" s="42" t="s">
        <v>329</v>
      </c>
      <c r="F36" s="20">
        <v>0</v>
      </c>
      <c r="H36" s="42" t="s">
        <v>329</v>
      </c>
      <c r="I36" s="20">
        <v>0</v>
      </c>
    </row>
    <row r="37" spans="2:9" ht="16" x14ac:dyDescent="0.35">
      <c r="B37" s="42" t="s">
        <v>330</v>
      </c>
      <c r="C37" s="20">
        <v>1</v>
      </c>
      <c r="E37" s="42" t="s">
        <v>330</v>
      </c>
      <c r="F37" s="20">
        <v>0</v>
      </c>
      <c r="H37" s="42" t="s">
        <v>330</v>
      </c>
      <c r="I37" s="20">
        <v>0</v>
      </c>
    </row>
    <row r="38" spans="2:9" ht="32" x14ac:dyDescent="0.35">
      <c r="B38" s="42" t="s">
        <v>331</v>
      </c>
      <c r="C38" s="20">
        <v>0</v>
      </c>
      <c r="E38" s="42" t="s">
        <v>331</v>
      </c>
      <c r="F38" s="20">
        <v>0</v>
      </c>
      <c r="H38" s="42" t="s">
        <v>331</v>
      </c>
      <c r="I38" s="20">
        <v>0</v>
      </c>
    </row>
    <row r="39" spans="2:9" ht="32" x14ac:dyDescent="0.35">
      <c r="B39" s="42" t="s">
        <v>332</v>
      </c>
      <c r="C39" s="20">
        <v>0</v>
      </c>
      <c r="E39" s="42" t="s">
        <v>332</v>
      </c>
      <c r="F39" s="20">
        <v>0</v>
      </c>
      <c r="H39" s="42" t="s">
        <v>332</v>
      </c>
      <c r="I39" s="20">
        <v>0</v>
      </c>
    </row>
    <row r="40" spans="2:9" ht="16" x14ac:dyDescent="0.35">
      <c r="B40" s="42" t="s">
        <v>333</v>
      </c>
      <c r="C40" s="20">
        <v>1</v>
      </c>
      <c r="E40" s="42" t="s">
        <v>333</v>
      </c>
      <c r="F40" s="20">
        <v>0</v>
      </c>
      <c r="H40" s="42" t="s">
        <v>333</v>
      </c>
      <c r="I40" s="20">
        <v>0</v>
      </c>
    </row>
    <row r="41" spans="2:9" ht="16" x14ac:dyDescent="0.35">
      <c r="B41" s="42" t="s">
        <v>334</v>
      </c>
      <c r="C41" s="20">
        <v>1</v>
      </c>
      <c r="E41" s="42" t="s">
        <v>334</v>
      </c>
      <c r="F41" s="20">
        <v>0</v>
      </c>
      <c r="H41" s="42" t="s">
        <v>334</v>
      </c>
      <c r="I41" s="20">
        <v>1</v>
      </c>
    </row>
    <row r="42" spans="2:9" ht="16" x14ac:dyDescent="0.35">
      <c r="B42" s="42" t="s">
        <v>335</v>
      </c>
      <c r="C42" s="20">
        <v>0</v>
      </c>
      <c r="E42" s="42" t="s">
        <v>335</v>
      </c>
      <c r="F42" s="20">
        <v>0</v>
      </c>
      <c r="H42" s="42" t="s">
        <v>335</v>
      </c>
      <c r="I42" s="20">
        <v>1</v>
      </c>
    </row>
    <row r="43" spans="2:9" ht="32" x14ac:dyDescent="0.35">
      <c r="B43" s="42" t="s">
        <v>336</v>
      </c>
      <c r="C43" s="20">
        <v>0</v>
      </c>
      <c r="E43" s="42" t="s">
        <v>336</v>
      </c>
      <c r="F43" s="20">
        <v>0</v>
      </c>
      <c r="H43" s="42" t="s">
        <v>336</v>
      </c>
      <c r="I43" s="20">
        <v>0</v>
      </c>
    </row>
    <row r="44" spans="2:9" ht="16" x14ac:dyDescent="0.35">
      <c r="B44" s="42" t="s">
        <v>337</v>
      </c>
      <c r="C44" s="20">
        <v>0</v>
      </c>
      <c r="E44" s="42" t="s">
        <v>337</v>
      </c>
      <c r="F44" s="20">
        <v>0</v>
      </c>
      <c r="H44" s="42" t="s">
        <v>337</v>
      </c>
      <c r="I44" s="20">
        <v>0</v>
      </c>
    </row>
    <row r="45" spans="2:9" ht="32" x14ac:dyDescent="0.35">
      <c r="B45" s="42" t="s">
        <v>338</v>
      </c>
      <c r="C45" s="20">
        <v>0</v>
      </c>
      <c r="E45" s="42" t="s">
        <v>338</v>
      </c>
      <c r="F45" s="20">
        <v>0</v>
      </c>
      <c r="H45" s="42" t="s">
        <v>338</v>
      </c>
      <c r="I45" s="20">
        <v>0</v>
      </c>
    </row>
    <row r="46" spans="2:9" ht="32" x14ac:dyDescent="0.35">
      <c r="B46" s="42" t="s">
        <v>339</v>
      </c>
      <c r="C46" s="20">
        <v>0</v>
      </c>
      <c r="E46" s="42" t="s">
        <v>339</v>
      </c>
      <c r="F46" s="20">
        <v>0</v>
      </c>
      <c r="H46" s="42" t="s">
        <v>339</v>
      </c>
      <c r="I46" s="20">
        <v>0</v>
      </c>
    </row>
    <row r="47" spans="2:9" ht="16" x14ac:dyDescent="0.35">
      <c r="B47" s="42" t="s">
        <v>340</v>
      </c>
      <c r="C47" s="20">
        <v>1</v>
      </c>
      <c r="E47" s="42" t="s">
        <v>340</v>
      </c>
      <c r="F47" s="20">
        <v>0</v>
      </c>
      <c r="H47" s="42" t="s">
        <v>340</v>
      </c>
      <c r="I47" s="20">
        <v>0</v>
      </c>
    </row>
    <row r="48" spans="2:9" ht="16" x14ac:dyDescent="0.35">
      <c r="B48" s="42" t="s">
        <v>341</v>
      </c>
      <c r="C48" s="20">
        <v>0</v>
      </c>
      <c r="E48" s="42" t="s">
        <v>341</v>
      </c>
      <c r="F48" s="20">
        <v>0</v>
      </c>
      <c r="H48" s="42" t="s">
        <v>341</v>
      </c>
      <c r="I48" s="20">
        <v>0</v>
      </c>
    </row>
    <row r="49" spans="2:9" ht="16" x14ac:dyDescent="0.35">
      <c r="B49" s="42" t="s">
        <v>342</v>
      </c>
      <c r="C49" s="20">
        <v>0</v>
      </c>
      <c r="E49" s="42" t="s">
        <v>342</v>
      </c>
      <c r="F49" s="20">
        <v>0</v>
      </c>
      <c r="H49" s="42" t="s">
        <v>342</v>
      </c>
      <c r="I49" s="20">
        <v>1</v>
      </c>
    </row>
    <row r="50" spans="2:9" ht="32" x14ac:dyDescent="0.35">
      <c r="B50" s="42" t="s">
        <v>343</v>
      </c>
      <c r="C50" s="20">
        <v>0</v>
      </c>
      <c r="E50" s="42" t="s">
        <v>343</v>
      </c>
      <c r="F50" s="20">
        <v>0</v>
      </c>
      <c r="H50" s="42" t="s">
        <v>343</v>
      </c>
      <c r="I50" s="20">
        <v>0</v>
      </c>
    </row>
    <row r="51" spans="2:9" ht="16" x14ac:dyDescent="0.35">
      <c r="B51" s="42" t="s">
        <v>344</v>
      </c>
      <c r="C51" s="20">
        <v>0</v>
      </c>
      <c r="E51" s="42" t="s">
        <v>344</v>
      </c>
      <c r="F51" s="20">
        <v>0</v>
      </c>
      <c r="H51" s="42" t="s">
        <v>344</v>
      </c>
      <c r="I51" s="20">
        <v>1</v>
      </c>
    </row>
    <row r="52" spans="2:9" ht="16" x14ac:dyDescent="0.35">
      <c r="B52" s="42" t="s">
        <v>345</v>
      </c>
      <c r="C52" s="20">
        <v>0</v>
      </c>
      <c r="E52" s="42" t="s">
        <v>345</v>
      </c>
      <c r="F52" s="20">
        <v>0</v>
      </c>
      <c r="H52" s="42" t="s">
        <v>345</v>
      </c>
      <c r="I52" s="20">
        <v>0</v>
      </c>
    </row>
    <row r="53" spans="2:9" ht="16" x14ac:dyDescent="0.35">
      <c r="B53" s="42" t="s">
        <v>346</v>
      </c>
      <c r="C53" s="20">
        <v>0</v>
      </c>
      <c r="E53" s="42" t="s">
        <v>346</v>
      </c>
      <c r="F53" s="20">
        <v>0</v>
      </c>
      <c r="H53" s="42" t="s">
        <v>346</v>
      </c>
      <c r="I53" s="20">
        <v>0</v>
      </c>
    </row>
    <row r="54" spans="2:9" ht="16" x14ac:dyDescent="0.35">
      <c r="B54" s="42" t="s">
        <v>347</v>
      </c>
      <c r="C54" s="20">
        <v>0</v>
      </c>
      <c r="E54" s="42" t="s">
        <v>347</v>
      </c>
      <c r="F54" s="20">
        <v>0</v>
      </c>
      <c r="H54" s="42" t="s">
        <v>347</v>
      </c>
      <c r="I54" s="20">
        <v>0</v>
      </c>
    </row>
    <row r="55" spans="2:9" ht="16" x14ac:dyDescent="0.35">
      <c r="B55" s="42" t="s">
        <v>348</v>
      </c>
      <c r="C55" s="20">
        <v>0</v>
      </c>
      <c r="E55" s="42" t="s">
        <v>348</v>
      </c>
      <c r="F55" s="20">
        <v>0</v>
      </c>
      <c r="H55" s="42" t="s">
        <v>348</v>
      </c>
      <c r="I55" s="20">
        <v>0</v>
      </c>
    </row>
    <row r="56" spans="2:9" ht="16" x14ac:dyDescent="0.35">
      <c r="B56" s="42" t="s">
        <v>349</v>
      </c>
      <c r="C56" s="20">
        <v>0</v>
      </c>
      <c r="E56" s="42" t="s">
        <v>349</v>
      </c>
      <c r="F56" s="20">
        <v>0</v>
      </c>
      <c r="H56" s="42" t="s">
        <v>349</v>
      </c>
      <c r="I56" s="20">
        <v>0</v>
      </c>
    </row>
    <row r="57" spans="2:9" x14ac:dyDescent="0.35"/>
    <row r="58" spans="2:9" x14ac:dyDescent="0.35"/>
  </sheetData>
  <mergeCells count="3">
    <mergeCell ref="B2:C2"/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9"/>
  <sheetViews>
    <sheetView tabSelected="1" topLeftCell="J1" zoomScaleNormal="100" workbookViewId="0">
      <pane ySplit="6" topLeftCell="A7" activePane="bottomLeft" state="frozen"/>
      <selection pane="bottomLeft" activeCell="U5" sqref="U5"/>
    </sheetView>
  </sheetViews>
  <sheetFormatPr baseColWidth="10" defaultColWidth="11.453125" defaultRowHeight="14.5" x14ac:dyDescent="0.35"/>
  <cols>
    <col min="1" max="1" width="3.1796875" style="17" customWidth="1"/>
    <col min="2" max="2" width="10.453125" style="35" customWidth="1"/>
    <col min="3" max="3" width="21" style="35" customWidth="1"/>
    <col min="4" max="4" width="11" style="17" customWidth="1"/>
    <col min="5" max="5" width="9.453125" style="17" customWidth="1"/>
    <col min="6" max="6" width="10.54296875" style="17" customWidth="1"/>
    <col min="7" max="7" width="13.26953125" style="17" customWidth="1"/>
    <col min="8" max="8" width="17.453125" style="17" customWidth="1"/>
    <col min="9" max="9" width="45.453125" style="35" customWidth="1"/>
    <col min="10" max="17" width="11.453125" style="17"/>
    <col min="18" max="18" width="22.1796875" style="17" customWidth="1"/>
    <col min="19" max="16384" width="11.453125" style="17"/>
  </cols>
  <sheetData>
    <row r="2" spans="2:18" ht="33" customHeight="1" x14ac:dyDescent="0.35">
      <c r="B2" s="60"/>
      <c r="C2" s="55"/>
      <c r="D2" s="56"/>
      <c r="E2" s="54" t="s">
        <v>299</v>
      </c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49" t="s">
        <v>354</v>
      </c>
      <c r="R2" s="50"/>
    </row>
    <row r="3" spans="2:18" ht="39" customHeight="1" x14ac:dyDescent="0.35">
      <c r="B3" s="61"/>
      <c r="C3" s="58"/>
      <c r="D3" s="59"/>
      <c r="E3" s="57"/>
      <c r="F3" s="58"/>
      <c r="G3" s="58"/>
      <c r="H3" s="58"/>
      <c r="I3" s="58"/>
      <c r="J3" s="58"/>
      <c r="K3" s="58"/>
      <c r="L3" s="58"/>
      <c r="M3" s="58"/>
      <c r="N3" s="58"/>
      <c r="O3" s="58"/>
      <c r="P3" s="59"/>
      <c r="Q3" s="51"/>
      <c r="R3" s="51"/>
    </row>
    <row r="5" spans="2:18" ht="33.75" customHeight="1" x14ac:dyDescent="0.35">
      <c r="B5" s="53" t="s">
        <v>0</v>
      </c>
      <c r="C5" s="53" t="s">
        <v>49</v>
      </c>
      <c r="D5" s="53" t="s">
        <v>16</v>
      </c>
      <c r="E5" s="53"/>
      <c r="F5" s="53" t="s">
        <v>1</v>
      </c>
      <c r="G5" s="53" t="s">
        <v>15</v>
      </c>
      <c r="H5" s="53" t="s">
        <v>19</v>
      </c>
      <c r="I5" s="53" t="s">
        <v>43</v>
      </c>
    </row>
    <row r="6" spans="2:18" ht="20.25" customHeight="1" x14ac:dyDescent="0.35">
      <c r="B6" s="53"/>
      <c r="C6" s="53"/>
      <c r="D6" s="30" t="s">
        <v>17</v>
      </c>
      <c r="E6" s="30" t="s">
        <v>18</v>
      </c>
      <c r="F6" s="53"/>
      <c r="G6" s="53"/>
      <c r="H6" s="53"/>
      <c r="I6" s="53"/>
    </row>
    <row r="7" spans="2:18" ht="47.15" customHeight="1" x14ac:dyDescent="0.35">
      <c r="B7" s="31">
        <f>'Matriz de riesgo CPR'!A9</f>
        <v>1</v>
      </c>
      <c r="C7" s="31" t="str">
        <f>'Matriz de riesgo CPR'!B9</f>
        <v>Responsabilidad legal</v>
      </c>
      <c r="D7" s="32">
        <f>AVERAGE('Matriz de riesgo CPR'!L9:M9)</f>
        <v>1</v>
      </c>
      <c r="E7" s="32">
        <f>AVERAGE('Matriz de riesgo CPR'!N9:O9)</f>
        <v>1</v>
      </c>
      <c r="F7" s="33">
        <f>D7*E7</f>
        <v>1</v>
      </c>
      <c r="G7" s="26" t="str">
        <f>IF(F7&gt;15,"Crítico",IF(F7&gt;8,"Alto",IF(F7&gt;4,"Medio","Bajo")))</f>
        <v>Bajo</v>
      </c>
      <c r="H7" s="31" t="str">
        <f>'Matriz de riesgo CPR'!K9</f>
        <v>Estrategico</v>
      </c>
      <c r="I7" s="31" t="str">
        <f>'Matriz de riesgo CPR'!F9</f>
        <v>Organismo de certificación pierde su estatus legal o incumple requisitos de habilitación (si aplican)</v>
      </c>
    </row>
    <row r="8" spans="2:18" ht="47.15" customHeight="1" x14ac:dyDescent="0.35">
      <c r="B8" s="31">
        <f>'Matriz de riesgo CPR'!A10</f>
        <v>2</v>
      </c>
      <c r="C8" s="31" t="str">
        <f>'Matriz de riesgo CPR'!B10</f>
        <v>Acuerdo de certificación</v>
      </c>
      <c r="D8" s="32">
        <f>AVERAGE('Matriz de riesgo CPR'!L10:M10)</f>
        <v>3</v>
      </c>
      <c r="E8" s="32">
        <f>AVERAGE('Matriz de riesgo CPR'!N10:O10)</f>
        <v>1.5</v>
      </c>
      <c r="F8" s="33">
        <f t="shared" ref="F8:F59" si="0">D8*E8</f>
        <v>4.5</v>
      </c>
      <c r="G8" s="26" t="str">
        <f t="shared" ref="G8:G59" si="1">IF(F8&gt;15,"Crítico",IF(F8&gt;8,"Alto",IF(F8&gt;4,"Medio","Bajo")))</f>
        <v>Medio</v>
      </c>
      <c r="H8" s="31" t="str">
        <f>'Matriz de riesgo CPR'!K10</f>
        <v>De Mercado</v>
      </c>
      <c r="I8" s="31" t="str">
        <f>'Matriz de riesgo CPR'!F10</f>
        <v>Suscribir acuerdos contractuales con los clientes con requisitos ambiguos, incompletos o errados</v>
      </c>
    </row>
    <row r="9" spans="2:18" ht="47.15" customHeight="1" x14ac:dyDescent="0.35">
      <c r="B9" s="31">
        <f>'Matriz de riesgo CPR'!A11</f>
        <v>3</v>
      </c>
      <c r="C9" s="31" t="str">
        <f>'Matriz de riesgo CPR'!B11</f>
        <v>Uso de la licencia, los certificados y las marcas de conformidad</v>
      </c>
      <c r="D9" s="32">
        <f>AVERAGE('Matriz de riesgo CPR'!L11:M11)</f>
        <v>5</v>
      </c>
      <c r="E9" s="32">
        <f>AVERAGE('Matriz de riesgo CPR'!N11:O11)</f>
        <v>1.5</v>
      </c>
      <c r="F9" s="33">
        <f t="shared" si="0"/>
        <v>7.5</v>
      </c>
      <c r="G9" s="26" t="str">
        <f t="shared" si="1"/>
        <v>Medio</v>
      </c>
      <c r="H9" s="31" t="str">
        <f>'Matriz de riesgo CPR'!K11</f>
        <v>De Mercado</v>
      </c>
      <c r="I9" s="31" t="str">
        <f>'Matriz de riesgo CPR'!F11</f>
        <v xml:space="preserve">Uso indebido o engañoso  de la certificación por parte de los clientes certificados </v>
      </c>
    </row>
    <row r="10" spans="2:18" ht="47.15" customHeight="1" x14ac:dyDescent="0.35">
      <c r="B10" s="31">
        <f>'Matriz de riesgo CPR'!A12</f>
        <v>4</v>
      </c>
      <c r="C10" s="31" t="str">
        <f>'Matriz de riesgo CPR'!B12</f>
        <v>Gestión de la imparcialidad</v>
      </c>
      <c r="D10" s="32">
        <f>AVERAGE('Matriz de riesgo CPR'!L12:M12)</f>
        <v>1.5</v>
      </c>
      <c r="E10" s="32">
        <f>AVERAGE('Matriz de riesgo CPR'!N12:O12)</f>
        <v>1.5</v>
      </c>
      <c r="F10" s="33">
        <f t="shared" si="0"/>
        <v>2.25</v>
      </c>
      <c r="G10" s="26" t="str">
        <f t="shared" si="1"/>
        <v>Bajo</v>
      </c>
      <c r="H10" s="31" t="str">
        <f>'Matriz de riesgo CPR'!K12</f>
        <v>De Mercado</v>
      </c>
      <c r="I10" s="31" t="str">
        <f>'Matriz de riesgo CPR'!F12</f>
        <v>Inadecuada identificación, análisis, valoración y tratamiento de riesgos de imparcialidad</v>
      </c>
    </row>
    <row r="11" spans="2:18" ht="47.15" customHeight="1" x14ac:dyDescent="0.35">
      <c r="B11" s="31">
        <f>'Matriz de riesgo CPR'!A13</f>
        <v>5</v>
      </c>
      <c r="C11" s="31" t="str">
        <f>'Matriz de riesgo CPR'!B13</f>
        <v>Gestión de la imparcialidad</v>
      </c>
      <c r="D11" s="32">
        <f>AVERAGE('Matriz de riesgo CPR'!L13:M13)</f>
        <v>5</v>
      </c>
      <c r="E11" s="32">
        <f>AVERAGE('Matriz de riesgo CPR'!N13:O13)</f>
        <v>1</v>
      </c>
      <c r="F11" s="33">
        <f t="shared" si="0"/>
        <v>5</v>
      </c>
      <c r="G11" s="26" t="str">
        <f t="shared" si="1"/>
        <v>Medio</v>
      </c>
      <c r="H11" s="31" t="str">
        <f>'Matriz de riesgo CPR'!K13</f>
        <v>Estrategico</v>
      </c>
      <c r="I11" s="31" t="str">
        <f>'Matriz de riesgo CPR'!F13</f>
        <v>Ofrecer servicios consultoría en sistemas de gestión, auditoria interna o consultoría en certificación de producto  (de forma directa o a través de terceros)</v>
      </c>
    </row>
    <row r="12" spans="2:18" ht="47.15" customHeight="1" x14ac:dyDescent="0.35">
      <c r="B12" s="31">
        <f>'Matriz de riesgo CPR'!A14</f>
        <v>6</v>
      </c>
      <c r="C12" s="31" t="str">
        <f>'Matriz de riesgo CPR'!B14</f>
        <v>Gestión de la imparcialidad</v>
      </c>
      <c r="D12" s="32">
        <f>AVERAGE('Matriz de riesgo CPR'!L14:M14)</f>
        <v>5</v>
      </c>
      <c r="E12" s="32">
        <f>AVERAGE('Matriz de riesgo CPR'!N14:O14)</f>
        <v>1</v>
      </c>
      <c r="F12" s="33">
        <f t="shared" si="0"/>
        <v>5</v>
      </c>
      <c r="G12" s="26" t="str">
        <f t="shared" si="1"/>
        <v>Medio</v>
      </c>
      <c r="H12" s="31" t="str">
        <f>'Matriz de riesgo CPR'!K14</f>
        <v>Estrategico</v>
      </c>
      <c r="I12" s="31" t="str">
        <f>'Matriz de riesgo CPR'!F14</f>
        <v xml:space="preserve">Realizar actividades de diseño, fabricación, instalación, venta o mantenimiento de los productos certificados </v>
      </c>
    </row>
    <row r="13" spans="2:18" ht="47.15" customHeight="1" x14ac:dyDescent="0.35">
      <c r="B13" s="31">
        <f>'Matriz de riesgo CPR'!A15</f>
        <v>7</v>
      </c>
      <c r="C13" s="31" t="str">
        <f>'Matriz de riesgo CPR'!B15</f>
        <v>Gestión de la imparcialidad</v>
      </c>
      <c r="D13" s="32">
        <f>AVERAGE('Matriz de riesgo CPR'!L15:M15)</f>
        <v>5</v>
      </c>
      <c r="E13" s="32">
        <f>AVERAGE('Matriz de riesgo CPR'!N15:O15)</f>
        <v>1</v>
      </c>
      <c r="F13" s="33">
        <f t="shared" si="0"/>
        <v>5</v>
      </c>
      <c r="G13" s="26" t="str">
        <f t="shared" si="1"/>
        <v>Medio</v>
      </c>
      <c r="H13" s="31" t="str">
        <f>'Matriz de riesgo CPR'!K15</f>
        <v>Estrategico</v>
      </c>
      <c r="I13" s="31" t="str">
        <f>'Matriz de riesgo CPR'!F15</f>
        <v>Realizar actividades de capacitación en certificación de producto condicionando las actividades de certificación</v>
      </c>
    </row>
    <row r="14" spans="2:18" ht="47.15" customHeight="1" x14ac:dyDescent="0.35">
      <c r="B14" s="31">
        <f>'Matriz de riesgo CPR'!A16</f>
        <v>8</v>
      </c>
      <c r="C14" s="31" t="str">
        <f>'Matriz de riesgo CPR'!B16</f>
        <v>Responsabilidad legal y financiamiento</v>
      </c>
      <c r="D14" s="32">
        <f>AVERAGE('Matriz de riesgo CPR'!L16:M16)</f>
        <v>5</v>
      </c>
      <c r="E14" s="32">
        <f>AVERAGE('Matriz de riesgo CPR'!N16:O16)</f>
        <v>1.5</v>
      </c>
      <c r="F14" s="33">
        <f t="shared" si="0"/>
        <v>7.5</v>
      </c>
      <c r="G14" s="26" t="str">
        <f t="shared" si="1"/>
        <v>Medio</v>
      </c>
      <c r="H14" s="31" t="str">
        <f>'Matriz de riesgo CPR'!K16</f>
        <v>De Mercado</v>
      </c>
      <c r="I14" s="31" t="str">
        <f>'Matriz de riesgo CPR'!F16</f>
        <v xml:space="preserve">Presión del cliente condicionando el acuerdo de certificación o contrato a los resultados de la evaluación </v>
      </c>
    </row>
    <row r="15" spans="2:18" ht="47.15" customHeight="1" x14ac:dyDescent="0.35">
      <c r="B15" s="31">
        <f>'Matriz de riesgo CPR'!A17</f>
        <v>9</v>
      </c>
      <c r="C15" s="31" t="str">
        <f>'Matriz de riesgo CPR'!B17</f>
        <v>Responsabilidad legal y financiamiento</v>
      </c>
      <c r="D15" s="32">
        <f>AVERAGE('Matriz de riesgo CPR'!L17:M17)</f>
        <v>5</v>
      </c>
      <c r="E15" s="32">
        <f>AVERAGE('Matriz de riesgo CPR'!N17:O17)</f>
        <v>1.5</v>
      </c>
      <c r="F15" s="33">
        <f t="shared" si="0"/>
        <v>7.5</v>
      </c>
      <c r="G15" s="26" t="str">
        <f t="shared" si="1"/>
        <v>Medio</v>
      </c>
      <c r="H15" s="31" t="str">
        <f>'Matriz de riesgo CPR'!K17</f>
        <v>Estratégico</v>
      </c>
      <c r="I15" s="31" t="str">
        <f>'Matriz de riesgo CPR'!F17</f>
        <v>Presión de la alta dirección a los auditores / evaluadores para hacer mas fácil la certificación de producto y no ser calificados como "demasiado exigentes"</v>
      </c>
    </row>
    <row r="16" spans="2:18" ht="47.15" customHeight="1" x14ac:dyDescent="0.35">
      <c r="B16" s="31">
        <f>'Matriz de riesgo CPR'!A18</f>
        <v>10</v>
      </c>
      <c r="C16" s="31" t="str">
        <f>'Matriz de riesgo CPR'!B18</f>
        <v>Responsabilidad legal y financiamiento</v>
      </c>
      <c r="D16" s="32">
        <f>AVERAGE('Matriz de riesgo CPR'!L18:M18)</f>
        <v>1</v>
      </c>
      <c r="E16" s="32">
        <f>AVERAGE('Matriz de riesgo CPR'!N18:O18)</f>
        <v>1</v>
      </c>
      <c r="F16" s="33">
        <f t="shared" si="0"/>
        <v>1</v>
      </c>
      <c r="G16" s="26" t="str">
        <f t="shared" si="1"/>
        <v>Bajo</v>
      </c>
      <c r="H16" s="31" t="str">
        <f>'Matriz de riesgo CPR'!K18</f>
        <v>Estratégico</v>
      </c>
      <c r="I16" s="31" t="str">
        <f>'Matriz de riesgo CPR'!F18</f>
        <v xml:space="preserve">Incumplimiento de requisitos de polizas de seguros </v>
      </c>
    </row>
    <row r="17" spans="2:9" ht="47.15" customHeight="1" x14ac:dyDescent="0.35">
      <c r="B17" s="31">
        <f>'Matriz de riesgo CPR'!A19</f>
        <v>11</v>
      </c>
      <c r="C17" s="31" t="str">
        <f>'Matriz de riesgo CPR'!B19</f>
        <v>Condiciones no discriminatorias</v>
      </c>
      <c r="D17" s="32">
        <f>AVERAGE('Matriz de riesgo CPR'!L19:M19)</f>
        <v>4</v>
      </c>
      <c r="E17" s="32">
        <f>AVERAGE('Matriz de riesgo CPR'!N19:O19)</f>
        <v>1</v>
      </c>
      <c r="F17" s="33">
        <f t="shared" si="0"/>
        <v>4</v>
      </c>
      <c r="G17" s="26" t="str">
        <f t="shared" si="1"/>
        <v>Bajo</v>
      </c>
      <c r="H17" s="31" t="str">
        <f>'Matriz de riesgo CPR'!K19</f>
        <v>De Mercado</v>
      </c>
      <c r="I17" s="31" t="str">
        <f>'Matriz de riesgo CPR'!F19</f>
        <v>Ofrecer servicios de certificación dando a entender que es mas fácil o ventajoso para asociados  o afiliados</v>
      </c>
    </row>
    <row r="18" spans="2:9" ht="47.15" customHeight="1" x14ac:dyDescent="0.35">
      <c r="B18" s="31">
        <f>'Matriz de riesgo CPR'!A20</f>
        <v>12</v>
      </c>
      <c r="C18" s="31" t="str">
        <f>'Matriz de riesgo CPR'!B20</f>
        <v>Confidencialidad</v>
      </c>
      <c r="D18" s="32">
        <f>AVERAGE('Matriz de riesgo CPR'!L20:M20)</f>
        <v>4</v>
      </c>
      <c r="E18" s="32">
        <f>AVERAGE('Matriz de riesgo CPR'!N20:O20)</f>
        <v>1</v>
      </c>
      <c r="F18" s="33">
        <f t="shared" si="0"/>
        <v>4</v>
      </c>
      <c r="G18" s="26" t="str">
        <f t="shared" si="1"/>
        <v>Bajo</v>
      </c>
      <c r="H18" s="31" t="str">
        <f>'Matriz de riesgo CPR'!K20</f>
        <v>Operativo</v>
      </c>
      <c r="I18" s="31" t="str">
        <f>'Matriz de riesgo CPR'!F20</f>
        <v>Entrega de información confidencial de los clientes por parte del personal del OEC a otros clientes actuales o potenciales como orientación en el proceso de certificación</v>
      </c>
    </row>
    <row r="19" spans="2:9" ht="47.15" customHeight="1" x14ac:dyDescent="0.35">
      <c r="B19" s="31">
        <f>'Matriz de riesgo CPR'!A21</f>
        <v>13</v>
      </c>
      <c r="C19" s="31" t="str">
        <f>'Matriz de riesgo CPR'!B21</f>
        <v>Información disponible al publico</v>
      </c>
      <c r="D19" s="32">
        <f>AVERAGE('Matriz de riesgo CPR'!L21:M21)</f>
        <v>3.5</v>
      </c>
      <c r="E19" s="32">
        <f>AVERAGE('Matriz de riesgo CPR'!N21:O21)</f>
        <v>1.5</v>
      </c>
      <c r="F19" s="33">
        <f t="shared" si="0"/>
        <v>5.25</v>
      </c>
      <c r="G19" s="26" t="str">
        <f t="shared" si="1"/>
        <v>Medio</v>
      </c>
      <c r="H19" s="31" t="str">
        <f>'Matriz de riesgo CPR'!K21</f>
        <v>Operativo</v>
      </c>
      <c r="I19" s="31" t="str">
        <f>'Matriz de riesgo CPR'!F21</f>
        <v xml:space="preserve">Publicación de información al publico, incompleta,  inadecuada o ambigua, en especial sobre los alcances y proceso de certificación </v>
      </c>
    </row>
    <row r="20" spans="2:9" ht="47.15" customHeight="1" x14ac:dyDescent="0.35">
      <c r="B20" s="31">
        <f>'Matriz de riesgo CPR'!A22</f>
        <v>14</v>
      </c>
      <c r="C20" s="31" t="str">
        <f>'Matriz de riesgo CPR'!B22</f>
        <v xml:space="preserve">Estructura de la organización y  alta dirección </v>
      </c>
      <c r="D20" s="32">
        <f>AVERAGE('Matriz de riesgo CPR'!L22:M22)</f>
        <v>1.5</v>
      </c>
      <c r="E20" s="32">
        <f>AVERAGE('Matriz de riesgo CPR'!N22:O22)</f>
        <v>1.5</v>
      </c>
      <c r="F20" s="33">
        <f t="shared" si="0"/>
        <v>2.25</v>
      </c>
      <c r="G20" s="26" t="str">
        <f t="shared" si="1"/>
        <v>Bajo</v>
      </c>
      <c r="H20" s="31" t="str">
        <f>'Matriz de riesgo CPR'!K22</f>
        <v>Operativo</v>
      </c>
      <c r="I20" s="31" t="str">
        <f>'Matriz de riesgo CPR'!F22</f>
        <v>Estructura inadecuada que genera fallas y errores en la gestión de los procesos del OEC</v>
      </c>
    </row>
    <row r="21" spans="2:9" ht="47.15" customHeight="1" x14ac:dyDescent="0.35">
      <c r="B21" s="31">
        <f>'Matriz de riesgo CPR'!A23</f>
        <v>15</v>
      </c>
      <c r="C21" s="31" t="str">
        <f>'Matriz de riesgo CPR'!B23</f>
        <v xml:space="preserve">Estructura de la organización Y  alta dirección </v>
      </c>
      <c r="D21" s="32">
        <f>AVERAGE('Matriz de riesgo CPR'!L23:M23)</f>
        <v>1.5</v>
      </c>
      <c r="E21" s="32">
        <f>AVERAGE('Matriz de riesgo CPR'!N23:O23)</f>
        <v>1.5</v>
      </c>
      <c r="F21" s="33">
        <f t="shared" si="0"/>
        <v>2.25</v>
      </c>
      <c r="G21" s="26" t="str">
        <f t="shared" si="1"/>
        <v>Bajo</v>
      </c>
      <c r="H21" s="31" t="str">
        <f>'Matriz de riesgo CPR'!K23</f>
        <v>Operativo</v>
      </c>
      <c r="I21" s="31" t="str">
        <f>'Matriz de riesgo CPR'!F23</f>
        <v>Inoperancia del mecanismo para gestionar la imparcialidad</v>
      </c>
    </row>
    <row r="22" spans="2:9" ht="47.15" customHeight="1" x14ac:dyDescent="0.35">
      <c r="B22" s="31">
        <f>'Matriz de riesgo CPR'!A24</f>
        <v>16</v>
      </c>
      <c r="C22" s="31" t="str">
        <f>'Matriz de riesgo CPR'!B24</f>
        <v>Personal del organismo de certificación</v>
      </c>
      <c r="D22" s="32">
        <f>AVERAGE('Matriz de riesgo CPR'!L24:M24)</f>
        <v>5</v>
      </c>
      <c r="E22" s="32">
        <f>AVERAGE('Matriz de riesgo CPR'!N24:O24)</f>
        <v>1.5</v>
      </c>
      <c r="F22" s="33">
        <f t="shared" si="0"/>
        <v>7.5</v>
      </c>
      <c r="G22" s="26" t="str">
        <f t="shared" si="1"/>
        <v>Medio</v>
      </c>
      <c r="H22" s="31" t="str">
        <f>'Matriz de riesgo CPR'!K24</f>
        <v>Operativo</v>
      </c>
      <c r="I22" s="31" t="str">
        <f>'Matriz de riesgo CPR'!F24</f>
        <v>Realización de servicios de certificación de producto y toma de decisión por personal no calificado en los sectores específicos o áreas técnicas</v>
      </c>
    </row>
    <row r="23" spans="2:9" ht="47.15" customHeight="1" x14ac:dyDescent="0.35">
      <c r="B23" s="31">
        <f>'Matriz de riesgo CPR'!A25</f>
        <v>17</v>
      </c>
      <c r="C23" s="31" t="str">
        <f>'Matriz de riesgo CPR'!B25</f>
        <v>Personal del organismo de certificación</v>
      </c>
      <c r="D23" s="32">
        <f>AVERAGE('Matriz de riesgo CPR'!L25:M25)</f>
        <v>5</v>
      </c>
      <c r="E23" s="32">
        <f>AVERAGE('Matriz de riesgo CPR'!N25:O25)</f>
        <v>1.5</v>
      </c>
      <c r="F23" s="33">
        <f t="shared" si="0"/>
        <v>7.5</v>
      </c>
      <c r="G23" s="26" t="str">
        <f t="shared" si="1"/>
        <v>Medio</v>
      </c>
      <c r="H23" s="31" t="str">
        <f>'Matriz de riesgo CPR'!K25</f>
        <v>Operativo</v>
      </c>
      <c r="I23" s="31" t="str">
        <f>'Matriz de riesgo CPR'!F25</f>
        <v>Realización de servicios de certificación de producto y toma de decisión por personal no competente</v>
      </c>
    </row>
    <row r="24" spans="2:9" ht="47.15" customHeight="1" x14ac:dyDescent="0.35">
      <c r="B24" s="31">
        <f>'Matriz de riesgo CPR'!A26</f>
        <v>18</v>
      </c>
      <c r="C24" s="31" t="str">
        <f>'Matriz de riesgo CPR'!B26</f>
        <v>Recursos para la evaluación</v>
      </c>
      <c r="D24" s="32">
        <f>AVERAGE('Matriz de riesgo CPR'!L26:M26)</f>
        <v>5</v>
      </c>
      <c r="E24" s="32">
        <f>AVERAGE('Matriz de riesgo CPR'!N26:O26)</f>
        <v>1.5</v>
      </c>
      <c r="F24" s="33">
        <f t="shared" si="0"/>
        <v>7.5</v>
      </c>
      <c r="G24" s="26" t="str">
        <f t="shared" si="1"/>
        <v>Medio</v>
      </c>
      <c r="H24" s="31" t="str">
        <f>'Matriz de riesgo CPR'!K26</f>
        <v>Operativo</v>
      </c>
      <c r="I24" s="31" t="str">
        <f>'Matriz de riesgo CPR'!F26</f>
        <v>Contratación de laboratorios de ensayo y organismos de inspección no competentes</v>
      </c>
    </row>
    <row r="25" spans="2:9" ht="47.15" customHeight="1" x14ac:dyDescent="0.35">
      <c r="B25" s="31">
        <f>'Matriz de riesgo CPR'!A27</f>
        <v>19</v>
      </c>
      <c r="C25" s="31" t="str">
        <f>'Matriz de riesgo CPR'!B27</f>
        <v>Generalidades / Esquemas de certificación</v>
      </c>
      <c r="D25" s="32">
        <f>AVERAGE('Matriz de riesgo CPR'!L27:M27)</f>
        <v>4.5</v>
      </c>
      <c r="E25" s="32">
        <f>AVERAGE('Matriz de riesgo CPR'!N27:O27)</f>
        <v>1.5</v>
      </c>
      <c r="F25" s="33">
        <f t="shared" si="0"/>
        <v>6.75</v>
      </c>
      <c r="G25" s="26" t="str">
        <f t="shared" si="1"/>
        <v>Medio</v>
      </c>
      <c r="H25" s="31" t="str">
        <f>'Matriz de riesgo CPR'!K27</f>
        <v>Operativo</v>
      </c>
      <c r="I25" s="31" t="str">
        <f>'Matriz de riesgo CPR'!F27</f>
        <v>Definición deficiente de los esquemas de certificación de producto (criterios y métodos de evaluación)</v>
      </c>
    </row>
    <row r="26" spans="2:9" ht="47.15" customHeight="1" x14ac:dyDescent="0.35">
      <c r="B26" s="31">
        <f>'Matriz de riesgo CPR'!A28</f>
        <v>20</v>
      </c>
      <c r="C26" s="31" t="str">
        <f>'Matriz de riesgo CPR'!B28</f>
        <v>Solicitud</v>
      </c>
      <c r="D26" s="32">
        <f>AVERAGE('Matriz de riesgo CPR'!L28:M28)</f>
        <v>5</v>
      </c>
      <c r="E26" s="32">
        <f>AVERAGE('Matriz de riesgo CPR'!N28:O28)</f>
        <v>3.5</v>
      </c>
      <c r="F26" s="33">
        <f t="shared" si="0"/>
        <v>17.5</v>
      </c>
      <c r="G26" s="26" t="str">
        <f t="shared" si="1"/>
        <v>Crítico</v>
      </c>
      <c r="H26" s="31" t="str">
        <f>'Matriz de riesgo CPR'!K28</f>
        <v>De Mercado</v>
      </c>
      <c r="I26" s="31" t="str">
        <f>'Matriz de riesgo CPR'!F28</f>
        <v xml:space="preserve">Atención de solicitudes por fuera del alcance de acreditación </v>
      </c>
    </row>
    <row r="27" spans="2:9" ht="47.15" customHeight="1" x14ac:dyDescent="0.35">
      <c r="B27" s="31">
        <f>'Matriz de riesgo CPR'!A29</f>
        <v>21</v>
      </c>
      <c r="C27" s="31" t="str">
        <f>'Matriz de riesgo CPR'!B29</f>
        <v>Revisión de la solicitud</v>
      </c>
      <c r="D27" s="32">
        <f>AVERAGE('Matriz de riesgo CPR'!L29:M29)</f>
        <v>4</v>
      </c>
      <c r="E27" s="32">
        <f>AVERAGE('Matriz de riesgo CPR'!N29:O29)</f>
        <v>1.5</v>
      </c>
      <c r="F27" s="33">
        <f t="shared" si="0"/>
        <v>6</v>
      </c>
      <c r="G27" s="26" t="str">
        <f t="shared" si="1"/>
        <v>Medio</v>
      </c>
      <c r="H27" s="31" t="str">
        <f>'Matriz de riesgo CPR'!K29</f>
        <v>De Mercado</v>
      </c>
      <c r="I27" s="31" t="str">
        <f>'Matriz de riesgo CPR'!F29</f>
        <v>Revisión incompleta o insuficiente de la solicitud</v>
      </c>
    </row>
    <row r="28" spans="2:9" ht="47.15" customHeight="1" x14ac:dyDescent="0.35">
      <c r="B28" s="31">
        <f>'Matriz de riesgo CPR'!A30</f>
        <v>22</v>
      </c>
      <c r="C28" s="31" t="str">
        <f>'Matriz de riesgo CPR'!B30</f>
        <v>Oferta comercial</v>
      </c>
      <c r="D28" s="32">
        <f>AVERAGE('Matriz de riesgo CPR'!L30:M30)</f>
        <v>3.5</v>
      </c>
      <c r="E28" s="32">
        <f>AVERAGE('Matriz de riesgo CPR'!N30:O30)</f>
        <v>1.5</v>
      </c>
      <c r="F28" s="33">
        <f t="shared" si="0"/>
        <v>5.25</v>
      </c>
      <c r="G28" s="26" t="str">
        <f t="shared" si="1"/>
        <v>Medio</v>
      </c>
      <c r="H28" s="31" t="str">
        <f>'Matriz de riesgo CPR'!K30</f>
        <v>De Mercado</v>
      </c>
      <c r="I28" s="31" t="str">
        <f>'Matriz de riesgo CPR'!F30</f>
        <v>Oferta con  condiciones  que no corresponden a las requeridas</v>
      </c>
    </row>
    <row r="29" spans="2:9" ht="47.15" customHeight="1" x14ac:dyDescent="0.35">
      <c r="B29" s="31">
        <f>'Matriz de riesgo CPR'!A31</f>
        <v>23</v>
      </c>
      <c r="C29" s="31" t="str">
        <f>'Matriz de riesgo CPR'!B31</f>
        <v>Evaluación / Notificación y programación</v>
      </c>
      <c r="D29" s="32">
        <f>AVERAGE('Matriz de riesgo CPR'!L31:M31)</f>
        <v>2</v>
      </c>
      <c r="E29" s="32">
        <f>AVERAGE('Matriz de riesgo CPR'!N31:O31)</f>
        <v>1.5</v>
      </c>
      <c r="F29" s="33">
        <f t="shared" si="0"/>
        <v>3</v>
      </c>
      <c r="G29" s="26" t="str">
        <f t="shared" si="1"/>
        <v>Bajo</v>
      </c>
      <c r="H29" s="31" t="str">
        <f>'Matriz de riesgo CPR'!K31</f>
        <v>Operativo</v>
      </c>
      <c r="I29" s="31" t="str">
        <f>'Matriz de riesgo CPR'!F31</f>
        <v>Falta de oportunidad en notificación de actividades de certificación de producto</v>
      </c>
    </row>
    <row r="30" spans="2:9" ht="47.15" customHeight="1" x14ac:dyDescent="0.35">
      <c r="B30" s="31">
        <f>'Matriz de riesgo CPR'!A32</f>
        <v>24</v>
      </c>
      <c r="C30" s="31" t="str">
        <f>'Matriz de riesgo CPR'!B32</f>
        <v>Evaluación / Selección de personal</v>
      </c>
      <c r="D30" s="32">
        <f>AVERAGE('Matriz de riesgo CPR'!L32:M32)</f>
        <v>4.5</v>
      </c>
      <c r="E30" s="32">
        <f>AVERAGE('Matriz de riesgo CPR'!N32:O32)</f>
        <v>1.5</v>
      </c>
      <c r="F30" s="33">
        <f t="shared" si="0"/>
        <v>6.75</v>
      </c>
      <c r="G30" s="26" t="str">
        <f t="shared" si="1"/>
        <v>Medio</v>
      </c>
      <c r="H30" s="31" t="str">
        <f>'Matriz de riesgo CPR'!K32</f>
        <v>Operativo</v>
      </c>
      <c r="I30" s="31" t="str">
        <f>'Matriz de riesgo CPR'!F32</f>
        <v>Asignación de personal que no cumple requisitos de competencia</v>
      </c>
    </row>
    <row r="31" spans="2:9" ht="47.15" customHeight="1" x14ac:dyDescent="0.35">
      <c r="B31" s="31">
        <f>'Matriz de riesgo CPR'!A33</f>
        <v>25</v>
      </c>
      <c r="C31" s="31" t="str">
        <f>'Matriz de riesgo CPR'!B33</f>
        <v>Evaluación / Informacion para la evaluación</v>
      </c>
      <c r="D31" s="32">
        <f>AVERAGE('Matriz de riesgo CPR'!L33:M33)</f>
        <v>5</v>
      </c>
      <c r="E31" s="32">
        <f>AVERAGE('Matriz de riesgo CPR'!N33:O33)</f>
        <v>1.5</v>
      </c>
      <c r="F31" s="33">
        <f t="shared" si="0"/>
        <v>7.5</v>
      </c>
      <c r="G31" s="26" t="str">
        <f t="shared" si="1"/>
        <v>Medio</v>
      </c>
      <c r="H31" s="31" t="str">
        <f>'Matriz de riesgo CPR'!K33</f>
        <v>Operativo</v>
      </c>
      <c r="I31" s="31" t="str">
        <f>'Matriz de riesgo CPR'!F33</f>
        <v>Realizar procesos de certificación de producto o evaluaciones de laboratorio con las versiones obsoletas de normas de producto y de método de ensayo</v>
      </c>
    </row>
    <row r="32" spans="2:9" ht="47.15" customHeight="1" x14ac:dyDescent="0.35">
      <c r="B32" s="31">
        <f>'Matriz de riesgo CPR'!A34</f>
        <v>26</v>
      </c>
      <c r="C32" s="31" t="str">
        <f>'Matriz de riesgo CPR'!B34</f>
        <v>Evaluación / Selección de laboratorios</v>
      </c>
      <c r="D32" s="32">
        <f>AVERAGE('Matriz de riesgo CPR'!L34:M34)</f>
        <v>5</v>
      </c>
      <c r="E32" s="32">
        <f>AVERAGE('Matriz de riesgo CPR'!N34:O34)</f>
        <v>1.5</v>
      </c>
      <c r="F32" s="33">
        <f t="shared" si="0"/>
        <v>7.5</v>
      </c>
      <c r="G32" s="26" t="str">
        <f t="shared" si="1"/>
        <v>Medio</v>
      </c>
      <c r="H32" s="31" t="str">
        <f>'Matriz de riesgo CPR'!K34</f>
        <v>Operativo</v>
      </c>
      <c r="I32" s="31" t="str">
        <f>'Matriz de riesgo CPR'!F34</f>
        <v>Uso de laboratorios no acreditados (cuando están disponibles) o con alcance insuficiente para el producto.</v>
      </c>
    </row>
    <row r="33" spans="2:9" ht="47.15" customHeight="1" x14ac:dyDescent="0.35">
      <c r="B33" s="31">
        <f>'Matriz de riesgo CPR'!A35</f>
        <v>27</v>
      </c>
      <c r="C33" s="31" t="str">
        <f>'Matriz de riesgo CPR'!B35</f>
        <v>Evaluación / Evaluación  de laboratorios</v>
      </c>
      <c r="D33" s="32">
        <f>AVERAGE('Matriz de riesgo CPR'!L35:M35)</f>
        <v>5</v>
      </c>
      <c r="E33" s="32">
        <f>AVERAGE('Matriz de riesgo CPR'!N35:O35)</f>
        <v>1</v>
      </c>
      <c r="F33" s="33">
        <f t="shared" si="0"/>
        <v>5</v>
      </c>
      <c r="G33" s="26" t="str">
        <f t="shared" si="1"/>
        <v>Medio</v>
      </c>
      <c r="H33" s="31" t="str">
        <f>'Matriz de riesgo CPR'!K35</f>
        <v>Operativo</v>
      </c>
      <c r="I33" s="31" t="str">
        <f>'Matriz de riesgo CPR'!F35</f>
        <v>Aprobar laboratorios no competentes 
(Evaluados no acreditados)</v>
      </c>
    </row>
    <row r="34" spans="2:9" ht="47.15" customHeight="1" x14ac:dyDescent="0.35">
      <c r="B34" s="31">
        <f>'Matriz de riesgo CPR'!A36</f>
        <v>28</v>
      </c>
      <c r="C34" s="31" t="str">
        <f>'Matriz de riesgo CPR'!B36</f>
        <v>Evaluación / Muestreo</v>
      </c>
      <c r="D34" s="32">
        <f>AVERAGE('Matriz de riesgo CPR'!L36:M36)</f>
        <v>4.5</v>
      </c>
      <c r="E34" s="32">
        <f>AVERAGE('Matriz de riesgo CPR'!N36:O36)</f>
        <v>1</v>
      </c>
      <c r="F34" s="33">
        <f t="shared" si="0"/>
        <v>4.5</v>
      </c>
      <c r="G34" s="26" t="str">
        <f t="shared" si="1"/>
        <v>Medio</v>
      </c>
      <c r="H34" s="31" t="str">
        <f>'Matriz de riesgo CPR'!K36</f>
        <v>Operativo</v>
      </c>
      <c r="I34" s="31" t="str">
        <f>'Matriz de riesgo CPR'!F36</f>
        <v>Error en muestreo (muestra no representativa o que no corresponde al documento normativo)</v>
      </c>
    </row>
    <row r="35" spans="2:9" ht="47.15" customHeight="1" x14ac:dyDescent="0.35">
      <c r="B35" s="31">
        <f>'Matriz de riesgo CPR'!A37</f>
        <v>29</v>
      </c>
      <c r="C35" s="31" t="str">
        <f>'Matriz de riesgo CPR'!B37</f>
        <v>Evaluación / Muestreo</v>
      </c>
      <c r="D35" s="32">
        <f>AVERAGE('Matriz de riesgo CPR'!L37:M37)</f>
        <v>5</v>
      </c>
      <c r="E35" s="32">
        <f>AVERAGE('Matriz de riesgo CPR'!N37:O37)</f>
        <v>1</v>
      </c>
      <c r="F35" s="33">
        <f t="shared" si="0"/>
        <v>5</v>
      </c>
      <c r="G35" s="26" t="str">
        <f t="shared" si="1"/>
        <v>Medio</v>
      </c>
      <c r="H35" s="31" t="str">
        <f>'Matriz de riesgo CPR'!K37</f>
        <v>Operativo</v>
      </c>
      <c r="I35" s="31" t="str">
        <f>'Matriz de riesgo CPR'!F37</f>
        <v>Error en preparación de muestras de acuerdo con el documento normativo (cuando es responsabilidad del OEC)</v>
      </c>
    </row>
    <row r="36" spans="2:9" ht="47.15" customHeight="1" x14ac:dyDescent="0.35">
      <c r="B36" s="31">
        <f>'Matriz de riesgo CPR'!A38</f>
        <v>30</v>
      </c>
      <c r="C36" s="31" t="str">
        <f>'Matriz de riesgo CPR'!B38</f>
        <v>Evaluación / Determinación de características (inspección, evaluación del diseño, evaluación del servicio y verificación)</v>
      </c>
      <c r="D36" s="32">
        <f>AVERAGE('Matriz de riesgo CPR'!L38:M38)</f>
        <v>5</v>
      </c>
      <c r="E36" s="32">
        <f>AVERAGE('Matriz de riesgo CPR'!N38:O38)</f>
        <v>1</v>
      </c>
      <c r="F36" s="33">
        <f t="shared" si="0"/>
        <v>5</v>
      </c>
      <c r="G36" s="26" t="str">
        <f t="shared" si="1"/>
        <v>Medio</v>
      </c>
      <c r="H36" s="31" t="str">
        <f>'Matriz de riesgo CPR'!K38</f>
        <v>Operativo</v>
      </c>
      <c r="I36" s="31" t="str">
        <f>'Matriz de riesgo CPR'!F38</f>
        <v>Aplicación Incorrecta de criterios de evaluación del producto (Aprobar no conforme o rechazar producto conforme)</v>
      </c>
    </row>
    <row r="37" spans="2:9" ht="47.15" customHeight="1" x14ac:dyDescent="0.35">
      <c r="B37" s="31">
        <f>'Matriz de riesgo CPR'!A39</f>
        <v>31</v>
      </c>
      <c r="C37" s="31" t="str">
        <f>'Matriz de riesgo CPR'!B39</f>
        <v>Evaluación / Determinación mediante ensayos</v>
      </c>
      <c r="D37" s="32">
        <f>AVERAGE('Matriz de riesgo CPR'!L39:M39)</f>
        <v>5</v>
      </c>
      <c r="E37" s="32">
        <f>AVERAGE('Matriz de riesgo CPR'!N39:O39)</f>
        <v>1</v>
      </c>
      <c r="F37" s="33">
        <f t="shared" si="0"/>
        <v>5</v>
      </c>
      <c r="G37" s="26" t="str">
        <f t="shared" si="1"/>
        <v>Medio</v>
      </c>
      <c r="H37" s="31" t="str">
        <f>'Matriz de riesgo CPR'!K39</f>
        <v>Operativo</v>
      </c>
      <c r="I37" s="31" t="str">
        <f>'Matriz de riesgo CPR'!F39</f>
        <v>Aplicación Incorrecta de métodos de evaluación del producto (Laboratorios no acreditados)</v>
      </c>
    </row>
    <row r="38" spans="2:9" ht="47.15" customHeight="1" x14ac:dyDescent="0.35">
      <c r="B38" s="31">
        <f>'Matriz de riesgo CPR'!A40</f>
        <v>32</v>
      </c>
      <c r="C38" s="31" t="str">
        <f>'Matriz de riesgo CPR'!B40</f>
        <v>Evaluación del sistema de gestión / control de producción</v>
      </c>
      <c r="D38" s="32">
        <f>AVERAGE('Matriz de riesgo CPR'!L40:M40)</f>
        <v>3</v>
      </c>
      <c r="E38" s="32">
        <f>AVERAGE('Matriz de riesgo CPR'!N40:O40)</f>
        <v>1</v>
      </c>
      <c r="F38" s="33">
        <f t="shared" si="0"/>
        <v>3</v>
      </c>
      <c r="G38" s="26" t="str">
        <f t="shared" si="1"/>
        <v>Bajo</v>
      </c>
      <c r="H38" s="31" t="str">
        <f>'Matriz de riesgo CPR'!K40</f>
        <v>Operativo</v>
      </c>
      <c r="I38" s="31" t="str">
        <f>'Matriz de riesgo CPR'!F40</f>
        <v>Deficiente evaluación del sistema de gestión / control de la producción</v>
      </c>
    </row>
    <row r="39" spans="2:9" ht="47.15" customHeight="1" x14ac:dyDescent="0.35">
      <c r="B39" s="31">
        <f>'Matriz de riesgo CPR'!A41</f>
        <v>33</v>
      </c>
      <c r="C39" s="31" t="str">
        <f>'Matriz de riesgo CPR'!B41</f>
        <v>Evaluación</v>
      </c>
      <c r="D39" s="32">
        <f>AVERAGE('Matriz de riesgo CPR'!L41:M41)</f>
        <v>4.5</v>
      </c>
      <c r="E39" s="32">
        <f>AVERAGE('Matriz de riesgo CPR'!N41:O41)</f>
        <v>1</v>
      </c>
      <c r="F39" s="33">
        <f t="shared" si="0"/>
        <v>4.5</v>
      </c>
      <c r="G39" s="26" t="str">
        <f t="shared" si="1"/>
        <v>Medio</v>
      </c>
      <c r="H39" s="31" t="str">
        <f>'Matriz de riesgo CPR'!K41</f>
        <v>Operativo</v>
      </c>
      <c r="I39" s="31" t="str">
        <f>'Matriz de riesgo CPR'!F41</f>
        <v>Inadecuada determinación de no conformidades por parte de los auditores y evaluadores</v>
      </c>
    </row>
    <row r="40" spans="2:9" ht="47.15" customHeight="1" x14ac:dyDescent="0.35">
      <c r="B40" s="31">
        <f>'Matriz de riesgo CPR'!A42</f>
        <v>34</v>
      </c>
      <c r="C40" s="31" t="str">
        <f>'Matriz de riesgo CPR'!B42</f>
        <v>Reporte de no conformidades</v>
      </c>
      <c r="D40" s="32">
        <f>AVERAGE('Matriz de riesgo CPR'!L42:M42)</f>
        <v>3</v>
      </c>
      <c r="E40" s="32">
        <f>AVERAGE('Matriz de riesgo CPR'!N42:O42)</f>
        <v>1.5</v>
      </c>
      <c r="F40" s="33">
        <f t="shared" si="0"/>
        <v>4.5</v>
      </c>
      <c r="G40" s="26" t="str">
        <f t="shared" si="1"/>
        <v>Medio</v>
      </c>
      <c r="H40" s="31" t="str">
        <f>'Matriz de riesgo CPR'!K42</f>
        <v>Operativo</v>
      </c>
      <c r="I40" s="31" t="str">
        <f>'Matriz de riesgo CPR'!F42</f>
        <v>información insuficiente o poco clara sobre los hallazgos a los clientes auditados</v>
      </c>
    </row>
    <row r="41" spans="2:9" ht="47.15" customHeight="1" x14ac:dyDescent="0.35">
      <c r="B41" s="31">
        <f>'Matriz de riesgo CPR'!A43</f>
        <v>35</v>
      </c>
      <c r="C41" s="31" t="str">
        <f>'Matriz de riesgo CPR'!B43</f>
        <v xml:space="preserve">Reporte de no conformidades y planes de acción </v>
      </c>
      <c r="D41" s="32">
        <f>AVERAGE('Matriz de riesgo CPR'!L43:M43)</f>
        <v>4</v>
      </c>
      <c r="E41" s="32">
        <f>AVERAGE('Matriz de riesgo CPR'!N43:O43)</f>
        <v>1.5</v>
      </c>
      <c r="F41" s="33">
        <f t="shared" si="0"/>
        <v>6</v>
      </c>
      <c r="G41" s="26" t="str">
        <f t="shared" si="1"/>
        <v>Medio</v>
      </c>
      <c r="H41" s="31" t="str">
        <f>'Matriz de riesgo CPR'!K43</f>
        <v>Operativo</v>
      </c>
      <c r="I41" s="31" t="str">
        <f>'Matriz de riesgo CPR'!F43</f>
        <v>Aprobación de los PCAC deficientes que no eliminan las no confimidades y sus causas</v>
      </c>
    </row>
    <row r="42" spans="2:9" ht="47.15" customHeight="1" x14ac:dyDescent="0.35">
      <c r="B42" s="31">
        <f>'Matriz de riesgo CPR'!A44</f>
        <v>36</v>
      </c>
      <c r="C42" s="31" t="str">
        <f>'Matriz de riesgo CPR'!B44</f>
        <v xml:space="preserve">Reporte de no conformidades y planes de acción </v>
      </c>
      <c r="D42" s="32">
        <f>AVERAGE('Matriz de riesgo CPR'!L44:M44)</f>
        <v>4</v>
      </c>
      <c r="E42" s="32">
        <f>AVERAGE('Matriz de riesgo CPR'!N44:O44)</f>
        <v>1</v>
      </c>
      <c r="F42" s="33">
        <f t="shared" si="0"/>
        <v>4</v>
      </c>
      <c r="G42" s="26" t="str">
        <f t="shared" si="1"/>
        <v>Bajo</v>
      </c>
      <c r="H42" s="31" t="str">
        <f>'Matriz de riesgo CPR'!K44</f>
        <v>Operativo</v>
      </c>
      <c r="I42" s="31" t="str">
        <f>'Matriz de riesgo CPR'!F44</f>
        <v xml:space="preserve">Cierre de no conformidades, sin evidencias suficientes de eficacia de correcciones y acciones correctivas </v>
      </c>
    </row>
    <row r="43" spans="2:9" ht="47.15" customHeight="1" x14ac:dyDescent="0.35">
      <c r="B43" s="31">
        <f>'Matriz de riesgo CPR'!A45</f>
        <v>37</v>
      </c>
      <c r="C43" s="31" t="str">
        <f>'Matriz de riesgo CPR'!B45</f>
        <v>Elaboración de informe</v>
      </c>
      <c r="D43" s="32">
        <f>AVERAGE('Matriz de riesgo CPR'!L45:M45)</f>
        <v>4.5</v>
      </c>
      <c r="E43" s="32">
        <f>AVERAGE('Matriz de riesgo CPR'!N45:O45)</f>
        <v>1.5</v>
      </c>
      <c r="F43" s="33">
        <f t="shared" si="0"/>
        <v>6.75</v>
      </c>
      <c r="G43" s="26" t="str">
        <f t="shared" si="1"/>
        <v>Medio</v>
      </c>
      <c r="H43" s="31" t="str">
        <f>'Matriz de riesgo CPR'!K45</f>
        <v>Operativo</v>
      </c>
      <c r="I43" s="31" t="str">
        <f>'Matriz de riesgo CPR'!F45</f>
        <v>Informe sin evidencia suficiente del cumplimiento de los requisitos de producto y criterios del esquema de certificación</v>
      </c>
    </row>
    <row r="44" spans="2:9" ht="47.15" customHeight="1" x14ac:dyDescent="0.35">
      <c r="B44" s="31">
        <f>'Matriz de riesgo CPR'!A46</f>
        <v>38</v>
      </c>
      <c r="C44" s="31" t="str">
        <f>'Matriz de riesgo CPR'!B46</f>
        <v>Revisión del informe</v>
      </c>
      <c r="D44" s="32">
        <f>AVERAGE('Matriz de riesgo CPR'!L46:M46)</f>
        <v>4</v>
      </c>
      <c r="E44" s="32">
        <f>AVERAGE('Matriz de riesgo CPR'!N46:O46)</f>
        <v>1.5</v>
      </c>
      <c r="F44" s="33">
        <f t="shared" si="0"/>
        <v>6</v>
      </c>
      <c r="G44" s="26" t="str">
        <f t="shared" si="1"/>
        <v>Medio</v>
      </c>
      <c r="H44" s="31" t="str">
        <f>'Matriz de riesgo CPR'!K46</f>
        <v>Operativo</v>
      </c>
      <c r="I44" s="31" t="str">
        <f>'Matriz de riesgo CPR'!F46</f>
        <v xml:space="preserve">Revisión incompleta o insuficiente con relación a los requisitos del esquema de certificación </v>
      </c>
    </row>
    <row r="45" spans="2:9" ht="47.15" customHeight="1" x14ac:dyDescent="0.35">
      <c r="B45" s="31">
        <f>'Matriz de riesgo CPR'!A47</f>
        <v>39</v>
      </c>
      <c r="C45" s="31" t="str">
        <f>'Matriz de riesgo CPR'!B47</f>
        <v>Toma de decisión</v>
      </c>
      <c r="D45" s="32">
        <f>AVERAGE('Matriz de riesgo CPR'!L47:M47)</f>
        <v>4</v>
      </c>
      <c r="E45" s="32">
        <f>AVERAGE('Matriz de riesgo CPR'!N47:O47)</f>
        <v>1.5</v>
      </c>
      <c r="F45" s="33">
        <f t="shared" si="0"/>
        <v>6</v>
      </c>
      <c r="G45" s="26" t="str">
        <f t="shared" si="1"/>
        <v>Medio</v>
      </c>
      <c r="H45" s="31" t="str">
        <f>'Matriz de riesgo CPR'!K47</f>
        <v>Operativo</v>
      </c>
      <c r="I45" s="31" t="str">
        <f>'Matriz de riesgo CPR'!F47</f>
        <v>Toma de decisión por personas sin la competencia o independencia en el proceso</v>
      </c>
    </row>
    <row r="46" spans="2:9" ht="47.15" customHeight="1" x14ac:dyDescent="0.35">
      <c r="B46" s="31">
        <f>'Matriz de riesgo CPR'!A48</f>
        <v>40</v>
      </c>
      <c r="C46" s="31" t="str">
        <f>'Matriz de riesgo CPR'!B48</f>
        <v>Emisión de informe o certificado / directorio de productos</v>
      </c>
      <c r="D46" s="32">
        <f>AVERAGE('Matriz de riesgo CPR'!L48:M48)</f>
        <v>3.5</v>
      </c>
      <c r="E46" s="32">
        <f>AVERAGE('Matriz de riesgo CPR'!N48:O48)</f>
        <v>1.5</v>
      </c>
      <c r="F46" s="33">
        <f t="shared" si="0"/>
        <v>5.25</v>
      </c>
      <c r="G46" s="26" t="str">
        <f t="shared" si="1"/>
        <v>Medio</v>
      </c>
      <c r="H46" s="31" t="str">
        <f>'Matriz de riesgo CPR'!K48</f>
        <v>Operativo</v>
      </c>
      <c r="I46" s="31" t="str">
        <f>'Matriz de riesgo CPR'!F48</f>
        <v xml:space="preserve">Emisión de informe o certificado con errores en descripción de producto, documentos normativos y datos del cliente </v>
      </c>
    </row>
    <row r="47" spans="2:9" ht="47.15" customHeight="1" x14ac:dyDescent="0.35">
      <c r="B47" s="31">
        <f>'Matriz de riesgo CPR'!A49</f>
        <v>41</v>
      </c>
      <c r="C47" s="31" t="str">
        <f>'Matriz de riesgo CPR'!B49</f>
        <v>Vigilancia</v>
      </c>
      <c r="D47" s="32">
        <f>AVERAGE('Matriz de riesgo CPR'!L49:M49)</f>
        <v>2</v>
      </c>
      <c r="E47" s="32">
        <f>AVERAGE('Matriz de riesgo CPR'!N49:O49)</f>
        <v>1.5</v>
      </c>
      <c r="F47" s="33">
        <f t="shared" si="0"/>
        <v>3</v>
      </c>
      <c r="G47" s="26" t="str">
        <f t="shared" si="1"/>
        <v>Bajo</v>
      </c>
      <c r="H47" s="31" t="str">
        <f>'Matriz de riesgo CPR'!K49</f>
        <v>Operativo</v>
      </c>
      <c r="I47" s="31" t="str">
        <f>'Matriz de riesgo CPR'!F49</f>
        <v>Incumplimiento en fechas de ejecución de vigilancia / seguimiento de la certificación</v>
      </c>
    </row>
    <row r="48" spans="2:9" ht="47.15" customHeight="1" x14ac:dyDescent="0.35">
      <c r="B48" s="31">
        <f>'Matriz de riesgo CPR'!A50</f>
        <v>42</v>
      </c>
      <c r="C48" s="31" t="str">
        <f>'Matriz de riesgo CPR'!B50</f>
        <v>Gestión de cambios que afectan la certificación</v>
      </c>
      <c r="D48" s="32">
        <f>AVERAGE('Matriz de riesgo CPR'!L50:M50)</f>
        <v>3.5</v>
      </c>
      <c r="E48" s="32">
        <f>AVERAGE('Matriz de riesgo CPR'!N50:O50)</f>
        <v>1.5</v>
      </c>
      <c r="F48" s="33">
        <f t="shared" si="0"/>
        <v>5.25</v>
      </c>
      <c r="G48" s="26" t="str">
        <f t="shared" si="1"/>
        <v>Medio</v>
      </c>
      <c r="H48" s="31" t="str">
        <f>'Matriz de riesgo CPR'!K50</f>
        <v>Operativo</v>
      </c>
      <c r="I48" s="31" t="str">
        <f>'Matriz de riesgo CPR'!F50</f>
        <v>Deficiente comunicación de cambios en los esquemas de certificación a los clientes</v>
      </c>
    </row>
    <row r="49" spans="2:9" ht="47.15" customHeight="1" x14ac:dyDescent="0.35">
      <c r="B49" s="31">
        <f>'Matriz de riesgo CPR'!A51</f>
        <v>43</v>
      </c>
      <c r="C49" s="31" t="str">
        <f>'Matriz de riesgo CPR'!B51</f>
        <v>Finalizar, suspender, reducir o retirar certificación</v>
      </c>
      <c r="D49" s="32">
        <f>AVERAGE('Matriz de riesgo CPR'!L51:M51)</f>
        <v>4</v>
      </c>
      <c r="E49" s="32">
        <f>AVERAGE('Matriz de riesgo CPR'!N51:O51)</f>
        <v>1.5</v>
      </c>
      <c r="F49" s="33">
        <f t="shared" si="0"/>
        <v>6</v>
      </c>
      <c r="G49" s="26" t="str">
        <f t="shared" si="1"/>
        <v>Medio</v>
      </c>
      <c r="H49" s="31" t="str">
        <f>'Matriz de riesgo CPR'!K51</f>
        <v>Operativo</v>
      </c>
      <c r="I49" s="31" t="str">
        <f>'Matriz de riesgo CPR'!F51</f>
        <v xml:space="preserve">Mantener documentos de certificación vigentes luego de suspender, retirar o reducir la certificación </v>
      </c>
    </row>
    <row r="50" spans="2:9" ht="47.15" customHeight="1" x14ac:dyDescent="0.35">
      <c r="B50" s="31">
        <f>'Matriz de riesgo CPR'!A52</f>
        <v>44</v>
      </c>
      <c r="C50" s="31" t="str">
        <f>'Matriz de riesgo CPR'!B52</f>
        <v xml:space="preserve">Registros de certificación </v>
      </c>
      <c r="D50" s="32">
        <f>AVERAGE('Matriz de riesgo CPR'!L52:M52)</f>
        <v>4.5</v>
      </c>
      <c r="E50" s="32">
        <f>AVERAGE('Matriz de riesgo CPR'!N52:O52)</f>
        <v>1.5</v>
      </c>
      <c r="F50" s="33">
        <f t="shared" si="0"/>
        <v>6.75</v>
      </c>
      <c r="G50" s="26" t="str">
        <f t="shared" si="1"/>
        <v>Medio</v>
      </c>
      <c r="H50" s="31" t="str">
        <f>'Matriz de riesgo CPR'!K52</f>
        <v>Operativo</v>
      </c>
      <c r="I50" s="31" t="str">
        <f>'Matriz de riesgo CPR'!F52</f>
        <v xml:space="preserve">Perdida de integridad, diponibilidad o confidencialidad de los registros de evaluación </v>
      </c>
    </row>
    <row r="51" spans="2:9" ht="47.15" customHeight="1" x14ac:dyDescent="0.35">
      <c r="B51" s="31">
        <f>'Matriz de riesgo CPR'!A53</f>
        <v>45</v>
      </c>
      <c r="C51" s="31" t="str">
        <f>'Matriz de riesgo CPR'!B53</f>
        <v>Quejas y apelaciones</v>
      </c>
      <c r="D51" s="32">
        <f>AVERAGE('Matriz de riesgo CPR'!L53:M53)</f>
        <v>3.5</v>
      </c>
      <c r="E51" s="32">
        <f>AVERAGE('Matriz de riesgo CPR'!N53:O53)</f>
        <v>1.5</v>
      </c>
      <c r="F51" s="33">
        <f t="shared" si="0"/>
        <v>5.25</v>
      </c>
      <c r="G51" s="26" t="str">
        <f t="shared" si="1"/>
        <v>Medio</v>
      </c>
      <c r="H51" s="31" t="str">
        <f>'Matriz de riesgo CPR'!K53</f>
        <v>Operativo</v>
      </c>
      <c r="I51" s="31" t="str">
        <f>'Matriz de riesgo CPR'!F53</f>
        <v xml:space="preserve">No dar tratamiento oportuno y eficaz a las quejas y apelaciones de los clientes </v>
      </c>
    </row>
    <row r="52" spans="2:9" ht="47.15" customHeight="1" x14ac:dyDescent="0.35">
      <c r="B52" s="31">
        <f>'Matriz de riesgo CPR'!A54</f>
        <v>46</v>
      </c>
      <c r="C52" s="31" t="str">
        <f>'Matriz de riesgo CPR'!B54</f>
        <v>Generalidades - Sistema de gestión</v>
      </c>
      <c r="D52" s="32">
        <f>AVERAGE('Matriz de riesgo CPR'!L54:M54)</f>
        <v>2</v>
      </c>
      <c r="E52" s="32">
        <f>AVERAGE('Matriz de riesgo CPR'!N54:O54)</f>
        <v>1</v>
      </c>
      <c r="F52" s="33">
        <f t="shared" si="0"/>
        <v>2</v>
      </c>
      <c r="G52" s="26" t="str">
        <f t="shared" si="1"/>
        <v>Bajo</v>
      </c>
      <c r="H52" s="31" t="str">
        <f>'Matriz de riesgo CPR'!K54</f>
        <v>Operativo</v>
      </c>
      <c r="I52" s="31" t="str">
        <f>'Matriz de riesgo CPR'!F54</f>
        <v>Sistema de gestión que no apoya el cumplimiento de los objetivos del OEC</v>
      </c>
    </row>
    <row r="53" spans="2:9" ht="47.15" customHeight="1" x14ac:dyDescent="0.35">
      <c r="B53" s="31">
        <f>'Matriz de riesgo CPR'!A55</f>
        <v>47</v>
      </c>
      <c r="C53" s="31" t="str">
        <f>'Matriz de riesgo CPR'!B55</f>
        <v>Documentación general del sistema de gestión</v>
      </c>
      <c r="D53" s="32">
        <f>AVERAGE('Matriz de riesgo CPR'!L55:M55)</f>
        <v>2</v>
      </c>
      <c r="E53" s="32">
        <f>AVERAGE('Matriz de riesgo CPR'!N55:O55)</f>
        <v>1</v>
      </c>
      <c r="F53" s="33">
        <f t="shared" si="0"/>
        <v>2</v>
      </c>
      <c r="G53" s="26" t="str">
        <f t="shared" si="1"/>
        <v>Bajo</v>
      </c>
      <c r="H53" s="31" t="str">
        <f>'Matriz de riesgo CPR'!K55</f>
        <v>Operativo</v>
      </c>
      <c r="I53" s="31" t="str">
        <f>'Matriz de riesgo CPR'!F55</f>
        <v>implementación ineficaz del sistema de gestión del OEC</v>
      </c>
    </row>
    <row r="54" spans="2:9" ht="47.15" customHeight="1" x14ac:dyDescent="0.35">
      <c r="B54" s="31">
        <f>'Matriz de riesgo CPR'!A56</f>
        <v>48</v>
      </c>
      <c r="C54" s="31" t="str">
        <f>'Matriz de riesgo CPR'!B56</f>
        <v>Control de documentos</v>
      </c>
      <c r="D54" s="32">
        <f>AVERAGE('Matriz de riesgo CPR'!L56:M56)</f>
        <v>2</v>
      </c>
      <c r="E54" s="32">
        <f>AVERAGE('Matriz de riesgo CPR'!N56:O56)</f>
        <v>1.5</v>
      </c>
      <c r="F54" s="33">
        <f t="shared" si="0"/>
        <v>3</v>
      </c>
      <c r="G54" s="26" t="str">
        <f t="shared" si="1"/>
        <v>Bajo</v>
      </c>
      <c r="H54" s="31" t="str">
        <f>'Matriz de riesgo CPR'!K56</f>
        <v>Operativo</v>
      </c>
      <c r="I54" s="31" t="str">
        <f>'Matriz de riesgo CPR'!F56</f>
        <v xml:space="preserve">Obsolescencia de la documentación del sistema de gestión </v>
      </c>
    </row>
    <row r="55" spans="2:9" ht="47.15" customHeight="1" x14ac:dyDescent="0.35">
      <c r="B55" s="31">
        <f>'Matriz de riesgo CPR'!A57</f>
        <v>49</v>
      </c>
      <c r="C55" s="31" t="str">
        <f>'Matriz de riesgo CPR'!B57</f>
        <v>Control de registros</v>
      </c>
      <c r="D55" s="32">
        <f>AVERAGE('Matriz de riesgo CPR'!L57:M57)</f>
        <v>4</v>
      </c>
      <c r="E55" s="32">
        <f>AVERAGE('Matriz de riesgo CPR'!N57:O57)</f>
        <v>1.5</v>
      </c>
      <c r="F55" s="33">
        <f t="shared" si="0"/>
        <v>6</v>
      </c>
      <c r="G55" s="26" t="str">
        <f t="shared" si="1"/>
        <v>Medio</v>
      </c>
      <c r="H55" s="31" t="str">
        <f>'Matriz de riesgo CPR'!K57</f>
        <v>Operativo</v>
      </c>
      <c r="I55" s="31" t="str">
        <f>'Matriz de riesgo CPR'!F57</f>
        <v xml:space="preserve">Daño o pérdida de registros de proceso de certificación de producto </v>
      </c>
    </row>
    <row r="56" spans="2:9" ht="47.15" customHeight="1" x14ac:dyDescent="0.35">
      <c r="B56" s="31">
        <f>'Matriz de riesgo CPR'!A58</f>
        <v>50</v>
      </c>
      <c r="C56" s="31" t="str">
        <f>'Matriz de riesgo CPR'!B58</f>
        <v>Revisión por la dirección</v>
      </c>
      <c r="D56" s="32">
        <f>AVERAGE('Matriz de riesgo CPR'!L58:M58)</f>
        <v>1.5</v>
      </c>
      <c r="E56" s="32">
        <f>AVERAGE('Matriz de riesgo CPR'!N58:O58)</f>
        <v>1.5</v>
      </c>
      <c r="F56" s="33">
        <f t="shared" si="0"/>
        <v>2.25</v>
      </c>
      <c r="G56" s="26" t="str">
        <f t="shared" si="1"/>
        <v>Bajo</v>
      </c>
      <c r="H56" s="31" t="str">
        <f>'Matriz de riesgo CPR'!K58</f>
        <v>Operativo</v>
      </c>
      <c r="I56" s="31" t="str">
        <f>'Matriz de riesgo CPR'!F58</f>
        <v>Revisión incompleta o que no permite determinar la eficacia, adecuación y conveniencia del sistema</v>
      </c>
    </row>
    <row r="57" spans="2:9" ht="47.15" customHeight="1" x14ac:dyDescent="0.35">
      <c r="B57" s="31">
        <f>'Matriz de riesgo CPR'!A59</f>
        <v>51</v>
      </c>
      <c r="C57" s="31" t="str">
        <f>'Matriz de riesgo CPR'!B59</f>
        <v>Auditorías internas</v>
      </c>
      <c r="D57" s="32">
        <f>AVERAGE('Matriz de riesgo CPR'!L59:M59)</f>
        <v>2.5</v>
      </c>
      <c r="E57" s="32">
        <f>AVERAGE('Matriz de riesgo CPR'!N59:O59)</f>
        <v>1.5</v>
      </c>
      <c r="F57" s="33">
        <f t="shared" si="0"/>
        <v>3.75</v>
      </c>
      <c r="G57" s="26" t="str">
        <f t="shared" si="1"/>
        <v>Bajo</v>
      </c>
      <c r="H57" s="31" t="str">
        <f>'Matriz de riesgo CPR'!K59</f>
        <v>Operativo</v>
      </c>
      <c r="I57" s="31" t="str">
        <f>'Matriz de riesgo CPR'!F59</f>
        <v>Auditoria superficial que no evalúa de forma suficiente el sistema de gestión del OEC</v>
      </c>
    </row>
    <row r="58" spans="2:9" ht="47.15" customHeight="1" x14ac:dyDescent="0.35">
      <c r="B58" s="31">
        <f>'Matriz de riesgo CPR'!A60</f>
        <v>52</v>
      </c>
      <c r="C58" s="31" t="str">
        <f>'Matriz de riesgo CPR'!B60</f>
        <v>Acciones correctivas</v>
      </c>
      <c r="D58" s="32">
        <f>AVERAGE('Matriz de riesgo CPR'!L60:M60)</f>
        <v>2</v>
      </c>
      <c r="E58" s="32">
        <f>AVERAGE('Matriz de riesgo CPR'!N60:O60)</f>
        <v>1.5</v>
      </c>
      <c r="F58" s="33">
        <f t="shared" si="0"/>
        <v>3</v>
      </c>
      <c r="G58" s="34" t="str">
        <f t="shared" si="1"/>
        <v>Bajo</v>
      </c>
      <c r="H58" s="31" t="str">
        <f>'Matriz de riesgo CPR'!K60</f>
        <v>Operativo</v>
      </c>
      <c r="I58" s="31" t="str">
        <f>'Matriz de riesgo CPR'!F60</f>
        <v xml:space="preserve">Acciones correctivas no eficaces </v>
      </c>
    </row>
    <row r="59" spans="2:9" ht="47.15" customHeight="1" x14ac:dyDescent="0.35">
      <c r="B59" s="31">
        <f>'Matriz de riesgo CPR'!A61</f>
        <v>53</v>
      </c>
      <c r="C59" s="31" t="str">
        <f>'Matriz de riesgo CPR'!B61</f>
        <v>Acciones preventivas</v>
      </c>
      <c r="D59" s="32">
        <f>AVERAGE('Matriz de riesgo CPR'!L61:M61)</f>
        <v>1.5</v>
      </c>
      <c r="E59" s="32">
        <f>AVERAGE('Matriz de riesgo CPR'!N61:O61)</f>
        <v>1.5</v>
      </c>
      <c r="F59" s="33">
        <f t="shared" si="0"/>
        <v>2.25</v>
      </c>
      <c r="G59" s="34" t="str">
        <f t="shared" si="1"/>
        <v>Bajo</v>
      </c>
      <c r="H59" s="31" t="str">
        <f>'Matriz de riesgo CPR'!K61</f>
        <v>Operativo</v>
      </c>
      <c r="I59" s="31" t="str">
        <f>'Matriz de riesgo CPR'!F61</f>
        <v>No implementación de acciones preventivas</v>
      </c>
    </row>
  </sheetData>
  <mergeCells count="10">
    <mergeCell ref="Q2:R3"/>
    <mergeCell ref="H5:H6"/>
    <mergeCell ref="E2:P3"/>
    <mergeCell ref="B2:D3"/>
    <mergeCell ref="I5:I6"/>
    <mergeCell ref="B5:B6"/>
    <mergeCell ref="D5:E5"/>
    <mergeCell ref="F5:F6"/>
    <mergeCell ref="G5:G6"/>
    <mergeCell ref="C5:C6"/>
  </mergeCells>
  <conditionalFormatting sqref="G8">
    <cfRule type="cellIs" dxfId="5" priority="4" operator="equal">
      <formula>"Crítico"</formula>
    </cfRule>
    <cfRule type="cellIs" dxfId="4" priority="5" operator="equal">
      <formula>"Alto"</formula>
    </cfRule>
    <cfRule type="cellIs" dxfId="3" priority="6" operator="equal">
      <formula>"Medio"</formula>
    </cfRule>
  </conditionalFormatting>
  <conditionalFormatting sqref="G9:G57">
    <cfRule type="cellIs" dxfId="2" priority="1" operator="equal">
      <formula>"Crítico"</formula>
    </cfRule>
    <cfRule type="cellIs" dxfId="1" priority="2" operator="equal">
      <formula>"Alto"</formula>
    </cfRule>
    <cfRule type="cellIs" dxfId="0" priority="3" operator="equal">
      <formula>"Medio"</formula>
    </cfRule>
  </conditionalFormatting>
  <pageMargins left="0.7" right="0.7" top="0.75" bottom="0.75" header="0.3" footer="0.3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zoomScale="60" zoomScaleNormal="60" workbookViewId="0">
      <selection activeCell="B3" sqref="B3"/>
    </sheetView>
  </sheetViews>
  <sheetFormatPr baseColWidth="10" defaultColWidth="10.81640625" defaultRowHeight="14.5" x14ac:dyDescent="0.35"/>
  <cols>
    <col min="1" max="1" width="4.453125" style="4" customWidth="1"/>
    <col min="2" max="2" width="19.453125" style="4" customWidth="1"/>
    <col min="3" max="3" width="30.1796875" style="4" customWidth="1"/>
    <col min="4" max="6" width="17.81640625" style="4" customWidth="1"/>
    <col min="7" max="7" width="6.81640625" style="4" bestFit="1" customWidth="1"/>
    <col min="8" max="16384" width="10.81640625" style="4"/>
  </cols>
  <sheetData>
    <row r="2" spans="2:7" ht="29" x14ac:dyDescent="0.35">
      <c r="B2" s="2" t="s">
        <v>28</v>
      </c>
      <c r="C2" s="2" t="s">
        <v>29</v>
      </c>
      <c r="D2" s="2" t="s">
        <v>30</v>
      </c>
      <c r="E2" s="2" t="s">
        <v>32</v>
      </c>
      <c r="F2" s="2" t="s">
        <v>7</v>
      </c>
      <c r="G2" s="2" t="s">
        <v>33</v>
      </c>
    </row>
    <row r="3" spans="2:7" x14ac:dyDescent="0.35">
      <c r="B3" s="5"/>
      <c r="C3" s="3"/>
      <c r="D3" s="3"/>
      <c r="E3" s="3"/>
      <c r="F3" s="3"/>
      <c r="G3" s="3"/>
    </row>
    <row r="4" spans="2:7" x14ac:dyDescent="0.35">
      <c r="B4" s="3"/>
      <c r="C4" s="3"/>
      <c r="D4" s="3"/>
      <c r="E4" s="3"/>
      <c r="F4" s="3"/>
      <c r="G4" s="3"/>
    </row>
    <row r="5" spans="2:7" x14ac:dyDescent="0.35">
      <c r="B5" s="3"/>
      <c r="C5" s="3"/>
      <c r="D5" s="3"/>
      <c r="E5" s="3"/>
      <c r="F5" s="3"/>
      <c r="G5" s="3"/>
    </row>
    <row r="6" spans="2:7" x14ac:dyDescent="0.35">
      <c r="B6" s="3"/>
      <c r="C6" s="3"/>
      <c r="D6" s="3"/>
      <c r="E6" s="3"/>
      <c r="F6" s="3"/>
      <c r="G6" s="3"/>
    </row>
    <row r="7" spans="2:7" x14ac:dyDescent="0.35">
      <c r="B7" s="3"/>
      <c r="C7" s="3"/>
      <c r="D7" s="3"/>
      <c r="E7" s="3"/>
      <c r="F7" s="3"/>
      <c r="G7" s="3"/>
    </row>
    <row r="8" spans="2:7" x14ac:dyDescent="0.35">
      <c r="B8" s="3"/>
      <c r="C8" s="3"/>
      <c r="D8" s="3"/>
      <c r="E8" s="3"/>
      <c r="F8" s="3"/>
      <c r="G8" s="3"/>
    </row>
    <row r="9" spans="2:7" x14ac:dyDescent="0.35">
      <c r="B9" s="3"/>
      <c r="C9" s="3"/>
      <c r="D9" s="3"/>
      <c r="E9" s="3"/>
      <c r="F9" s="3"/>
      <c r="G9" s="3"/>
    </row>
    <row r="10" spans="2:7" x14ac:dyDescent="0.35">
      <c r="B10" s="3"/>
      <c r="C10" s="3"/>
      <c r="D10" s="3"/>
      <c r="E10" s="3"/>
      <c r="F10" s="3"/>
      <c r="G10" s="3"/>
    </row>
    <row r="11" spans="2:7" x14ac:dyDescent="0.35">
      <c r="B11" s="3"/>
      <c r="C11" s="3"/>
      <c r="D11" s="3"/>
      <c r="E11" s="3"/>
      <c r="F11" s="3"/>
      <c r="G11" s="3"/>
    </row>
    <row r="12" spans="2:7" x14ac:dyDescent="0.35">
      <c r="B12" s="3"/>
      <c r="C12" s="3"/>
      <c r="D12" s="3"/>
      <c r="E12" s="3"/>
      <c r="F12" s="3"/>
      <c r="G12" s="3"/>
    </row>
    <row r="13" spans="2:7" x14ac:dyDescent="0.35">
      <c r="B13" s="3"/>
      <c r="C13" s="3"/>
      <c r="D13" s="3"/>
      <c r="E13" s="3"/>
      <c r="F13" s="3"/>
      <c r="G13" s="3"/>
    </row>
    <row r="14" spans="2:7" x14ac:dyDescent="0.35">
      <c r="B14" s="3"/>
      <c r="C14" s="3"/>
      <c r="D14" s="3"/>
      <c r="E14" s="3"/>
      <c r="F14" s="3"/>
      <c r="G14" s="3"/>
    </row>
    <row r="15" spans="2:7" x14ac:dyDescent="0.35">
      <c r="B15" s="3"/>
      <c r="C15" s="3"/>
      <c r="D15" s="3"/>
      <c r="E15" s="3"/>
      <c r="F15" s="3"/>
      <c r="G15" s="3"/>
    </row>
    <row r="16" spans="2:7" x14ac:dyDescent="0.35">
      <c r="B16" s="3"/>
      <c r="C16" s="3"/>
      <c r="D16" s="3"/>
      <c r="E16" s="3"/>
      <c r="F16" s="3"/>
      <c r="G16" s="3"/>
    </row>
    <row r="17" spans="2:7" x14ac:dyDescent="0.35">
      <c r="B17" s="3"/>
      <c r="C17" s="3"/>
      <c r="D17" s="3"/>
      <c r="E17" s="3"/>
      <c r="F17" s="3"/>
      <c r="G17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zoomScale="60" zoomScaleNormal="60" workbookViewId="0">
      <selection activeCell="C8" sqref="C8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16384" width="10.81640625" style="1"/>
  </cols>
  <sheetData>
    <row r="2" spans="2:4" ht="28.5" customHeight="1" x14ac:dyDescent="0.35">
      <c r="B2" s="7" t="s">
        <v>21</v>
      </c>
      <c r="C2" s="7" t="s">
        <v>155</v>
      </c>
      <c r="D2" s="7" t="s">
        <v>34</v>
      </c>
    </row>
    <row r="3" spans="2:4" ht="29" x14ac:dyDescent="0.35">
      <c r="B3" s="6" t="s">
        <v>22</v>
      </c>
      <c r="C3" s="3" t="s">
        <v>170</v>
      </c>
      <c r="D3" s="6" t="s">
        <v>44</v>
      </c>
    </row>
    <row r="4" spans="2:4" ht="29" x14ac:dyDescent="0.35">
      <c r="B4" s="6" t="s">
        <v>27</v>
      </c>
      <c r="C4" s="3" t="s">
        <v>171</v>
      </c>
      <c r="D4" s="6" t="s">
        <v>36</v>
      </c>
    </row>
    <row r="5" spans="2:4" x14ac:dyDescent="0.35">
      <c r="B5" s="6" t="s">
        <v>158</v>
      </c>
      <c r="C5" s="3" t="s">
        <v>172</v>
      </c>
      <c r="D5" s="6" t="s">
        <v>4</v>
      </c>
    </row>
    <row r="6" spans="2:4" x14ac:dyDescent="0.35">
      <c r="B6" s="6" t="s">
        <v>23</v>
      </c>
      <c r="C6" s="3" t="s">
        <v>173</v>
      </c>
      <c r="D6" s="6" t="s">
        <v>37</v>
      </c>
    </row>
    <row r="7" spans="2:4" x14ac:dyDescent="0.35">
      <c r="B7" s="6" t="s">
        <v>24</v>
      </c>
      <c r="C7" s="3" t="s">
        <v>174</v>
      </c>
      <c r="D7" s="6" t="s">
        <v>38</v>
      </c>
    </row>
    <row r="8" spans="2:4" ht="29" x14ac:dyDescent="0.35">
      <c r="B8" s="6" t="s">
        <v>159</v>
      </c>
      <c r="C8" s="3" t="s">
        <v>175</v>
      </c>
      <c r="D8" s="6" t="s">
        <v>160</v>
      </c>
    </row>
    <row r="9" spans="2:4" ht="29" x14ac:dyDescent="0.35">
      <c r="B9" s="6" t="s">
        <v>45</v>
      </c>
      <c r="C9" s="3" t="s">
        <v>176</v>
      </c>
      <c r="D9" s="6" t="s">
        <v>161</v>
      </c>
    </row>
    <row r="10" spans="2:4" ht="29" x14ac:dyDescent="0.35">
      <c r="B10" s="6" t="s">
        <v>42</v>
      </c>
      <c r="C10" s="3" t="s">
        <v>177</v>
      </c>
      <c r="D10" s="6" t="s">
        <v>39</v>
      </c>
    </row>
    <row r="11" spans="2:4" ht="29" x14ac:dyDescent="0.35">
      <c r="B11" s="6" t="s">
        <v>25</v>
      </c>
      <c r="C11" s="3" t="s">
        <v>177</v>
      </c>
      <c r="D11" s="6" t="s">
        <v>40</v>
      </c>
    </row>
    <row r="12" spans="2:4" x14ac:dyDescent="0.35">
      <c r="B12" s="6" t="s">
        <v>103</v>
      </c>
      <c r="C12" s="3" t="s">
        <v>178</v>
      </c>
      <c r="D12" s="6"/>
    </row>
  </sheetData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opLeftCell="A4" workbookViewId="0">
      <selection activeCell="B6" sqref="B6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16384" width="10.81640625" style="1"/>
  </cols>
  <sheetData>
    <row r="2" spans="2:4" ht="28.5" customHeight="1" x14ac:dyDescent="0.35">
      <c r="B2" s="8" t="s">
        <v>21</v>
      </c>
      <c r="C2" s="8" t="s">
        <v>155</v>
      </c>
      <c r="D2" s="8" t="s">
        <v>34</v>
      </c>
    </row>
    <row r="3" spans="2:4" ht="29" x14ac:dyDescent="0.35">
      <c r="B3" s="6" t="s">
        <v>22</v>
      </c>
      <c r="C3" s="3" t="s">
        <v>170</v>
      </c>
      <c r="D3" s="6" t="s">
        <v>44</v>
      </c>
    </row>
    <row r="4" spans="2:4" ht="29" x14ac:dyDescent="0.35">
      <c r="B4" s="6" t="s">
        <v>27</v>
      </c>
      <c r="C4" s="3" t="s">
        <v>171</v>
      </c>
      <c r="D4" s="6" t="s">
        <v>36</v>
      </c>
    </row>
    <row r="5" spans="2:4" x14ac:dyDescent="0.35">
      <c r="B5" s="6" t="s">
        <v>158</v>
      </c>
      <c r="C5" s="3" t="s">
        <v>172</v>
      </c>
      <c r="D5" s="6" t="s">
        <v>4</v>
      </c>
    </row>
    <row r="6" spans="2:4" ht="29" x14ac:dyDescent="0.35">
      <c r="B6" s="6" t="s">
        <v>158</v>
      </c>
      <c r="C6" s="3" t="s">
        <v>292</v>
      </c>
      <c r="D6" s="6" t="s">
        <v>4</v>
      </c>
    </row>
    <row r="7" spans="2:4" x14ac:dyDescent="0.35">
      <c r="B7" s="6" t="s">
        <v>23</v>
      </c>
      <c r="C7" s="3" t="s">
        <v>173</v>
      </c>
      <c r="D7" s="6" t="s">
        <v>37</v>
      </c>
    </row>
    <row r="8" spans="2:4" x14ac:dyDescent="0.35">
      <c r="B8" s="6" t="s">
        <v>24</v>
      </c>
      <c r="C8" s="3" t="s">
        <v>174</v>
      </c>
      <c r="D8" s="6" t="s">
        <v>38</v>
      </c>
    </row>
    <row r="9" spans="2:4" ht="29" x14ac:dyDescent="0.35">
      <c r="B9" s="6" t="s">
        <v>159</v>
      </c>
      <c r="C9" s="3" t="s">
        <v>175</v>
      </c>
      <c r="D9" s="6" t="s">
        <v>160</v>
      </c>
    </row>
    <row r="10" spans="2:4" ht="29" x14ac:dyDescent="0.35">
      <c r="B10" s="6" t="s">
        <v>45</v>
      </c>
      <c r="C10" s="3" t="s">
        <v>176</v>
      </c>
      <c r="D10" s="6" t="s">
        <v>161</v>
      </c>
    </row>
    <row r="11" spans="2:4" ht="29" x14ac:dyDescent="0.35">
      <c r="B11" s="6" t="s">
        <v>42</v>
      </c>
      <c r="C11" s="3" t="s">
        <v>177</v>
      </c>
      <c r="D11" s="6" t="s">
        <v>39</v>
      </c>
    </row>
    <row r="12" spans="2:4" ht="29" x14ac:dyDescent="0.35">
      <c r="B12" s="6" t="s">
        <v>25</v>
      </c>
      <c r="C12" s="3" t="s">
        <v>177</v>
      </c>
      <c r="D12" s="6" t="s">
        <v>40</v>
      </c>
    </row>
    <row r="13" spans="2:4" x14ac:dyDescent="0.35">
      <c r="B13" s="6" t="s">
        <v>103</v>
      </c>
      <c r="C13" s="3" t="s">
        <v>178</v>
      </c>
      <c r="D13" s="6"/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Matriz de riesgo CPR</vt:lpstr>
      <vt:lpstr>Promedio NC</vt:lpstr>
      <vt:lpstr>Eventos</vt:lpstr>
      <vt:lpstr>Mapa de riesgo CPR</vt:lpstr>
      <vt:lpstr>Registro Eventos e Incidentes</vt:lpstr>
      <vt:lpstr>Hoja1</vt:lpstr>
      <vt:lpstr>Hoja 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Yenny Margo Ortega Cortes</cp:lastModifiedBy>
  <dcterms:created xsi:type="dcterms:W3CDTF">2008-07-31T19:37:42Z</dcterms:created>
  <dcterms:modified xsi:type="dcterms:W3CDTF">2022-10-12T22:49:23Z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{a34917e7-6382-4d04-9924-d900c40aafba}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Organismos de Certificación de Producto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09/02/2021 20:55:20</vt:lpwstr>
  </property>
  <property fmtid="{D5CDD505-2E9C-101B-9397-08002B2CF9AE}" pid="14" name="eSynDocVersion">
    <vt:lpwstr>3</vt:lpwstr>
  </property>
  <property fmtid="{D5CDD505-2E9C-101B-9397-08002B2CF9AE}" pid="15" name="eSynDocAttachFileName">
    <vt:lpwstr>Anexo I_ PR-3.3-01 Matriz de riesgos Certificación de Producto V3.xlsx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Anexo I_ PR-3.3-01 Matriz de riesgos Certificación de Producto V3</vt:lpwstr>
  </property>
  <property fmtid="{D5CDD505-2E9C-101B-9397-08002B2CF9AE}" pid="21" name="eSynDocItem">
    <vt:lpwstr>CPR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46723</vt:lpwstr>
  </property>
  <property fmtid="{D5CDD505-2E9C-101B-9397-08002B2CF9AE}" pid="38" name="eSynCleanUp08/10/2021 18:11:03">
    <vt:i4>1</vt:i4>
  </property>
  <property fmtid="{D5CDD505-2E9C-101B-9397-08002B2CF9AE}" pid="39" name="eSynCleanUp09/19/2022 16:45:37">
    <vt:i4>1</vt:i4>
  </property>
</Properties>
</file>